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 activeTab="2"/>
  </bookViews>
  <sheets>
    <sheet name="Arkusz1" sheetId="1" r:id="rId1"/>
    <sheet name="suma " sheetId="5" r:id="rId2"/>
    <sheet name="wersja do obiegu wewn" sheetId="4" r:id="rId3"/>
    <sheet name="Arkusz2" sheetId="2" state="hidden" r:id="rId4"/>
  </sheets>
  <definedNames>
    <definedName name="_xlnm.Print_Area" localSheetId="2">'wersja do obiegu wewn'!$B$2:$L$131</definedName>
  </definedNames>
  <calcPr calcId="162913"/>
  <fileRecoveryPr autoRecover="0"/>
</workbook>
</file>

<file path=xl/calcChain.xml><?xml version="1.0" encoding="utf-8"?>
<calcChain xmlns="http://schemas.openxmlformats.org/spreadsheetml/2006/main">
  <c r="J108" i="4"/>
  <c r="J115"/>
  <c r="J122"/>
  <c r="J105"/>
  <c r="J102"/>
  <c r="J94"/>
  <c r="J86"/>
  <c r="J83"/>
  <c r="J84" s="1"/>
  <c r="J80"/>
  <c r="J70"/>
  <c r="J68"/>
  <c r="J66"/>
  <c r="J64"/>
  <c r="J60"/>
  <c r="J58"/>
  <c r="J55"/>
  <c r="J49"/>
  <c r="J44"/>
  <c r="J29"/>
  <c r="L29" s="1"/>
  <c r="J25"/>
  <c r="L25" s="1"/>
  <c r="J15" l="1"/>
  <c r="F20"/>
  <c r="F18"/>
  <c r="L55"/>
  <c r="J78"/>
  <c r="J81" s="1"/>
  <c r="J73"/>
  <c r="L44"/>
  <c r="J34"/>
  <c r="J36"/>
  <c r="L36" s="1"/>
  <c r="J17"/>
  <c r="L34" l="1"/>
  <c r="J45"/>
  <c r="L15"/>
  <c r="J124"/>
  <c r="J120"/>
  <c r="J118"/>
  <c r="L115"/>
  <c r="J110"/>
  <c r="L108"/>
  <c r="L105"/>
  <c r="L102"/>
  <c r="J100"/>
  <c r="J98"/>
  <c r="J96"/>
  <c r="L96" s="1"/>
  <c r="J90"/>
  <c r="L90" s="1"/>
  <c r="J88"/>
  <c r="L88" s="1"/>
  <c r="L86"/>
  <c r="L83"/>
  <c r="L80"/>
  <c r="L78"/>
  <c r="L73"/>
  <c r="L70"/>
  <c r="L68"/>
  <c r="L64"/>
  <c r="L66"/>
  <c r="L60"/>
  <c r="L58"/>
  <c r="J52"/>
  <c r="J47"/>
  <c r="J50" s="1"/>
  <c r="J31"/>
  <c r="L31" s="1"/>
  <c r="J20"/>
  <c r="J32" s="1"/>
  <c r="L17"/>
  <c r="J7"/>
  <c r="L7" s="1"/>
  <c r="J9"/>
  <c r="L9" s="1"/>
  <c r="F122"/>
  <c r="F120"/>
  <c r="F118"/>
  <c r="F52"/>
  <c r="F49"/>
  <c r="F47"/>
  <c r="L100" l="1"/>
  <c r="J106"/>
  <c r="L110"/>
  <c r="J116"/>
  <c r="J125"/>
  <c r="L20"/>
  <c r="L124"/>
  <c r="L47"/>
  <c r="J74"/>
  <c r="L120"/>
  <c r="L52"/>
  <c r="F125"/>
  <c r="L49"/>
  <c r="L118"/>
  <c r="L122"/>
  <c r="L32"/>
  <c r="L98"/>
  <c r="J18"/>
  <c r="L18" s="1"/>
  <c r="F94"/>
  <c r="J126" l="1"/>
  <c r="L94"/>
  <c r="F106"/>
  <c r="L106" s="1"/>
  <c r="L125"/>
  <c r="F116"/>
  <c r="L116" s="1"/>
  <c r="F84"/>
  <c r="L84" s="1"/>
  <c r="F81"/>
  <c r="L81" s="1"/>
  <c r="F74"/>
  <c r="L74" s="1"/>
  <c r="F50"/>
  <c r="L50" s="1"/>
  <c r="F45"/>
  <c r="L45" l="1"/>
  <c r="F126"/>
  <c r="L126"/>
  <c r="D69" i="5"/>
  <c r="D52"/>
  <c r="D41"/>
  <c r="D30"/>
  <c r="D24"/>
  <c r="D11"/>
  <c r="D48"/>
  <c r="D89"/>
  <c r="D84"/>
  <c r="D80"/>
  <c r="D90" l="1"/>
</calcChain>
</file>

<file path=xl/sharedStrings.xml><?xml version="1.0" encoding="utf-8"?>
<sst xmlns="http://schemas.openxmlformats.org/spreadsheetml/2006/main" count="412" uniqueCount="302">
  <si>
    <t>lp</t>
  </si>
  <si>
    <t>Sołectwo</t>
  </si>
  <si>
    <t>zadanie zgłoszone</t>
  </si>
  <si>
    <t>kwota</t>
  </si>
  <si>
    <t>klasyfikacja budżetowa</t>
  </si>
  <si>
    <t>Antoniów</t>
  </si>
  <si>
    <t>suma</t>
  </si>
  <si>
    <t>Barcinek</t>
  </si>
  <si>
    <t>Chromiec</t>
  </si>
  <si>
    <t>Kopaniec</t>
  </si>
  <si>
    <t>Kromnów</t>
  </si>
  <si>
    <t>Mała Kamienica</t>
  </si>
  <si>
    <t>Nowa Kamienica</t>
  </si>
  <si>
    <t>Rybnica</t>
  </si>
  <si>
    <t>Stara Kamienica</t>
  </si>
  <si>
    <t>Wojcieszyce</t>
  </si>
  <si>
    <t>Ogółem</t>
  </si>
  <si>
    <t>Konserwacja tabliczek z numerami domów i tablic ogłoszeniowych</t>
  </si>
  <si>
    <t>Ogrodzenie placu zabaw w Chromcu</t>
  </si>
  <si>
    <t>Dokończenie wiaty przystankowej</t>
  </si>
  <si>
    <t>Tablicze-witacze</t>
  </si>
  <si>
    <t>Strona internetowa</t>
  </si>
  <si>
    <t>Doposażenie świetlicy wiejskiej</t>
  </si>
  <si>
    <t xml:space="preserve">Doposażenie skwerku i przystani rowerowej </t>
  </si>
  <si>
    <t>Laptop</t>
  </si>
  <si>
    <t>Nagłośnienie świetlicy wiejskiej</t>
  </si>
  <si>
    <t>Remont poręczy wzdłuż drogi gminnej</t>
  </si>
  <si>
    <t>Piła łańcuchowa</t>
  </si>
  <si>
    <t>Kosiarka spalinowa</t>
  </si>
  <si>
    <t>Zakup paliwa i oleju do kosiarki i piły</t>
  </si>
  <si>
    <t xml:space="preserve">Konserwacja tabliczek z numerami domów  </t>
  </si>
  <si>
    <t xml:space="preserve">Ogrodzenie placu zabaw </t>
  </si>
  <si>
    <t>Doposażenie OSP Chromiec</t>
  </si>
  <si>
    <t>Flagi narodowe</t>
  </si>
  <si>
    <t>Parking przy kościele</t>
  </si>
  <si>
    <t>Modernizacja kuchni w świetlicy wiejskiej</t>
  </si>
  <si>
    <t xml:space="preserve">Doposażenie OSP </t>
  </si>
  <si>
    <t>Wiata dla dzieci szkolnych</t>
  </si>
  <si>
    <t>Gry świetlicowe</t>
  </si>
  <si>
    <t>Oświetlenie placu zabaw</t>
  </si>
  <si>
    <t>Zakup luster do świetlicy</t>
  </si>
  <si>
    <t>Barierka przy posesji nr 81</t>
  </si>
  <si>
    <t>Lustra drogowe</t>
  </si>
  <si>
    <t>Imprezy sołeckie</t>
  </si>
  <si>
    <t>Materiały do naprawy sprzętu sołeckiego</t>
  </si>
  <si>
    <t>Butle tlenowe dla OSP</t>
  </si>
  <si>
    <t>Spirometr</t>
  </si>
  <si>
    <t>Estetyka budynku OSP</t>
  </si>
  <si>
    <t>Plac przy pomniku</t>
  </si>
  <si>
    <t>Zagospodarowanie stawu ppoż</t>
  </si>
  <si>
    <t>Przystanek na działce nr 103</t>
  </si>
  <si>
    <t>Barierki przy stawie k.kościoła</t>
  </si>
  <si>
    <t>Przepust pod drogą gminną na Kozi Dołek</t>
  </si>
  <si>
    <t>Zakup paliwa do wykaszania poboczy</t>
  </si>
  <si>
    <t>Zadaszenie nad drzwiami do świetlicy wiejskiej</t>
  </si>
  <si>
    <t>Rabatka na kwiaty przy placu zabaw</t>
  </si>
  <si>
    <t>Nogi do stołów i ławek piknikowych</t>
  </si>
  <si>
    <t>Boisko sportowe prace ziemne</t>
  </si>
  <si>
    <t>Przystanek dla autobusu szkolnego</t>
  </si>
  <si>
    <t>Paliwo do kosiarki</t>
  </si>
  <si>
    <t>Stół do tenisa stołowego do świetlicy wiejskiej</t>
  </si>
  <si>
    <t>Malowanie świetlicy wiejskiej</t>
  </si>
  <si>
    <t>Naprawa przepustu pod drogą gminna</t>
  </si>
  <si>
    <t>Budowa studni głębinowej</t>
  </si>
  <si>
    <t>Doświetlenie drogi do PKP</t>
  </si>
  <si>
    <t xml:space="preserve">Zakup10 szt.  ławek i stołów </t>
  </si>
  <si>
    <t>Remont budynku gospodarczego</t>
  </si>
  <si>
    <t>Bieżące utrzymanie terenów sołectwa-paliwo, zakup sprzetu i narzędzi</t>
  </si>
  <si>
    <t>Zakup sprzetu dla OSP</t>
  </si>
  <si>
    <t>Zakup 15 szt ławo-stołów</t>
  </si>
  <si>
    <t>Zakup defibrylatora dla OSP</t>
  </si>
  <si>
    <t>Doposażenie gastronomiczne świetlicy wiejskiej</t>
  </si>
  <si>
    <t>Zakup urządzeń do fitness na powietrzu</t>
  </si>
  <si>
    <t>Zakup urządzeń na plac zabaw wraz z ogrodzeniem</t>
  </si>
  <si>
    <t>Zakup dozownika na ciepłą wodę do świetlicy wiejskiej</t>
  </si>
  <si>
    <t>Tablice informacyjne szt. 2</t>
  </si>
  <si>
    <t>Nagrody w konkursach wiejskich</t>
  </si>
  <si>
    <t>Zakup samochodu OSP</t>
  </si>
  <si>
    <t>Doświetlenie miejscowości Wojcieszyce</t>
  </si>
  <si>
    <t>Prace porządkowe przy drogach gminnych</t>
  </si>
  <si>
    <t>Tabliczki z numeracją budynków</t>
  </si>
  <si>
    <t>Prace porządkowe na drogach gminnych</t>
  </si>
  <si>
    <t>FUNDUSZ SOŁECKI NA 2016 R</t>
  </si>
  <si>
    <t>rozdział</t>
  </si>
  <si>
    <t>paragraf</t>
  </si>
  <si>
    <t>1.1</t>
  </si>
  <si>
    <t>1.2</t>
  </si>
  <si>
    <t>1.3</t>
  </si>
  <si>
    <t>8.1</t>
  </si>
  <si>
    <t>2.1</t>
  </si>
  <si>
    <t>2.2</t>
  </si>
  <si>
    <t>2.3</t>
  </si>
  <si>
    <t>6.1</t>
  </si>
  <si>
    <t>7.1</t>
  </si>
  <si>
    <t>8.2</t>
  </si>
  <si>
    <t>2.4</t>
  </si>
  <si>
    <t>2.5</t>
  </si>
  <si>
    <t>3.1</t>
  </si>
  <si>
    <t>3.2</t>
  </si>
  <si>
    <t>5.1</t>
  </si>
  <si>
    <t>5.2</t>
  </si>
  <si>
    <t>6.3</t>
  </si>
  <si>
    <t>6.2</t>
  </si>
  <si>
    <t>7.2</t>
  </si>
  <si>
    <t>1.4</t>
  </si>
  <si>
    <t>4.1</t>
  </si>
  <si>
    <t>5.3</t>
  </si>
  <si>
    <t>6.4</t>
  </si>
  <si>
    <t>7.3</t>
  </si>
  <si>
    <t>1.5</t>
  </si>
  <si>
    <t>3.3</t>
  </si>
  <si>
    <t>4.2</t>
  </si>
  <si>
    <t>5.4</t>
  </si>
  <si>
    <t>5.5</t>
  </si>
  <si>
    <t>5.6</t>
  </si>
  <si>
    <t>6.5</t>
  </si>
  <si>
    <t>8.3</t>
  </si>
  <si>
    <t>9.2</t>
  </si>
  <si>
    <t>10.1</t>
  </si>
  <si>
    <t>2.6</t>
  </si>
  <si>
    <t>5.7</t>
  </si>
  <si>
    <t>5.8</t>
  </si>
  <si>
    <t>8.4</t>
  </si>
  <si>
    <t>10.2</t>
  </si>
  <si>
    <t>1.6</t>
  </si>
  <si>
    <t>2.7</t>
  </si>
  <si>
    <t>2.8</t>
  </si>
  <si>
    <t>3.4</t>
  </si>
  <si>
    <t>3.5</t>
  </si>
  <si>
    <t>8.5</t>
  </si>
  <si>
    <t>9.3</t>
  </si>
  <si>
    <t>9.4</t>
  </si>
  <si>
    <t>9.5</t>
  </si>
  <si>
    <t>9.6</t>
  </si>
  <si>
    <t>8.6</t>
  </si>
  <si>
    <t>4.3</t>
  </si>
  <si>
    <t>1.7</t>
  </si>
  <si>
    <t>3.6</t>
  </si>
  <si>
    <t>5.10</t>
  </si>
  <si>
    <t>5.11</t>
  </si>
  <si>
    <t>5.12</t>
  </si>
  <si>
    <t>6.6</t>
  </si>
  <si>
    <t>6.7</t>
  </si>
  <si>
    <t>1.8</t>
  </si>
  <si>
    <t>3.7</t>
  </si>
  <si>
    <t>5.9</t>
  </si>
  <si>
    <t>6.8</t>
  </si>
  <si>
    <t>7.4</t>
  </si>
  <si>
    <t>7.5</t>
  </si>
  <si>
    <t>7.6</t>
  </si>
  <si>
    <t>9.7</t>
  </si>
  <si>
    <t>9.8</t>
  </si>
  <si>
    <t>9.1</t>
  </si>
  <si>
    <t>SUMA</t>
  </si>
  <si>
    <t>Faktura nr…..</t>
  </si>
  <si>
    <t>z dnia………</t>
  </si>
  <si>
    <t>KWOTA</t>
  </si>
  <si>
    <t>ZADANIA</t>
  </si>
  <si>
    <t xml:space="preserve">REALIZ. </t>
  </si>
  <si>
    <t>rozdz.</t>
  </si>
  <si>
    <t>paragr.</t>
  </si>
  <si>
    <t>Pozost.do wykorzyst.</t>
  </si>
  <si>
    <t>Doposażenie jednostki OSP</t>
  </si>
  <si>
    <t>Doświetlenie wsi</t>
  </si>
  <si>
    <t>Zakup i montaż kontenerów jako szatni na boisku sportowym</t>
  </si>
  <si>
    <t>Uzupełnienie strojów dla zespołu Rybniczanki</t>
  </si>
  <si>
    <t>Ławki ze stojakami rowerowymi i koszami na śmieci</t>
  </si>
  <si>
    <t>Zagospodarowanie terenu parkingu na działce nr 73/3</t>
  </si>
  <si>
    <t>Boisko sportowe ( wyposażenie:bramki,siatki,ławki,), prace ziemne.</t>
  </si>
  <si>
    <t>Zabudowa rowu przydrożnego ok..36m w pasie drogi 451(k.posesji nr 68)</t>
  </si>
  <si>
    <t>Naprawa muru zatoki w obrębie pasa drogi gm.nr 529/1</t>
  </si>
  <si>
    <t>Tabliczki z nazwami ulic z mapą informacyjną z nazwami ulic.</t>
  </si>
  <si>
    <t>Kurier Kromnowski- drukowanie, materiały do serwisu fotograficznego</t>
  </si>
  <si>
    <t>Zakup bieżni na siłownię</t>
  </si>
  <si>
    <t>Oświetlenie LED budynku AGI - zakup wind do oświetl.wewnętrzn.</t>
  </si>
  <si>
    <t>Uporządkowanie wejścia do świetlicy sołeckiej, materiały budowlane.</t>
  </si>
  <si>
    <t>Wyposażenie świetlicy(meble,art.sprzęt.gosp.domowego)</t>
  </si>
  <si>
    <t xml:space="preserve">       </t>
  </si>
  <si>
    <t>Dofinansowanie lampy oświetlenia ulicznego</t>
  </si>
  <si>
    <t>Zagospodarowanie terenu przy SP Barcinek</t>
  </si>
  <si>
    <t>Zakup materiałów do urzrymania terenów zielonych</t>
  </si>
  <si>
    <t>Zagospodarowanie terenu przy świetlicy wiejskiej</t>
  </si>
  <si>
    <t>Montaż lampy solarnej i oświetlenie uliczne</t>
  </si>
  <si>
    <t>Zajęcia w świetlicy wiejskiej</t>
  </si>
  <si>
    <t>Przedłużenie bariery drogowej na odcinku drogi, montaż lustra drogowego</t>
  </si>
  <si>
    <t>Zakup kosy spalinowej i mat. eksploat. do utzrymania terenów zielonych</t>
  </si>
  <si>
    <t>Zakup i instalacja systemu alarmowego w świetlicy wiejskiej</t>
  </si>
  <si>
    <t>Konserwacja sprzętu sołeckiego-materiały</t>
  </si>
  <si>
    <t>Parkur do ćwiczeń, inne urządzenia rekreacyjne</t>
  </si>
  <si>
    <t>Doświetlenie miejscowości</t>
  </si>
  <si>
    <t>60016</t>
  </si>
  <si>
    <t>Utrzymanie terenów zielonych</t>
  </si>
  <si>
    <t>Zakup namiotu (imprezy sołeckie)</t>
  </si>
  <si>
    <t>Organizacja 800 lecia Rybnicy</t>
  </si>
  <si>
    <t>Dofinansowanie zakupu auta bojowo-gaśniczego dla OSP</t>
  </si>
  <si>
    <t>Oświetlenie uliczne</t>
  </si>
  <si>
    <t xml:space="preserve">Doposażenie świetlicy wiejskiej </t>
  </si>
  <si>
    <t xml:space="preserve">Tablica ogłoszeniowa </t>
  </si>
  <si>
    <t>Ogrodzenie terenu i napawa schodów przy szkole</t>
  </si>
  <si>
    <t>Doświetlenie ulic</t>
  </si>
  <si>
    <t>Rolety na okna doświetlicy wiejskiej</t>
  </si>
  <si>
    <t>4450.2017.03.24</t>
  </si>
  <si>
    <t>farby,blok,</t>
  </si>
  <si>
    <t>#41250/8066/. 2017.05.18.</t>
  </si>
  <si>
    <t>wkrety,kantówka</t>
  </si>
  <si>
    <t>187/18/P. 2017.05.20</t>
  </si>
  <si>
    <t>papier,brystol</t>
  </si>
  <si>
    <t>FA1354/02/2017. 2017.02.13</t>
  </si>
  <si>
    <t>maski,ołówki</t>
  </si>
  <si>
    <t>1138/MG/2017. 2017.06.27</t>
  </si>
  <si>
    <t>tamborek, igły,</t>
  </si>
  <si>
    <t>S451/REZ003..2017.04.04 prof..</t>
  </si>
  <si>
    <t>drukarka,toner</t>
  </si>
  <si>
    <t>FS981/2017. 2017.05.10</t>
  </si>
  <si>
    <t>żyłka  tnąca</t>
  </si>
  <si>
    <t>F/WSK/17/00…2017.05.10</t>
  </si>
  <si>
    <t>benzyna</t>
  </si>
  <si>
    <t>#43646/8066/..2017.05.25</t>
  </si>
  <si>
    <t xml:space="preserve"> łata impregnow.</t>
  </si>
  <si>
    <t>#43640/8066/2017. 2017.05.25</t>
  </si>
  <si>
    <t>art..gosp.dom.</t>
  </si>
  <si>
    <t>405/2017. 201705.25</t>
  </si>
  <si>
    <t>napr.zmywarki</t>
  </si>
  <si>
    <t>#42763/8066/2017. 2017.05.23</t>
  </si>
  <si>
    <t>grabie</t>
  </si>
  <si>
    <t>67/17/P. 2017.02.10</t>
  </si>
  <si>
    <t>mat.plast.</t>
  </si>
  <si>
    <t>146/17/P. 2017.04.08</t>
  </si>
  <si>
    <t>mat.plastycz.</t>
  </si>
  <si>
    <t>#40012/8066/..2017.05.15</t>
  </si>
  <si>
    <t>mat.remont.daszek świetlic.</t>
  </si>
  <si>
    <t>#49903/8066.2017.06.12</t>
  </si>
  <si>
    <t>mat.do wystawy pracbab izerkich</t>
  </si>
  <si>
    <t>F/33/06/2017. 2017.06.13</t>
  </si>
  <si>
    <t>druk plak.zaprosz.</t>
  </si>
  <si>
    <t>8966. 2017.06.16</t>
  </si>
  <si>
    <t>obrus pap.tacki,ścierki</t>
  </si>
  <si>
    <t>9/17. 2017.06.16</t>
  </si>
  <si>
    <t>albumy</t>
  </si>
  <si>
    <t>Fvat/2017/79.2017.05.30</t>
  </si>
  <si>
    <t>roleta zew.</t>
  </si>
  <si>
    <t>#13561/8066/..2017.02.18</t>
  </si>
  <si>
    <t>płyta,wkręty</t>
  </si>
  <si>
    <t>FA/1410/2017. 2017.02.21</t>
  </si>
  <si>
    <t>mat.instal.monitor.</t>
  </si>
  <si>
    <t>prof..68425. 2017.03.03</t>
  </si>
  <si>
    <t>bieznia</t>
  </si>
  <si>
    <t>mont.barie.lustro</t>
  </si>
  <si>
    <t>35/03/2017. 2017.03.23</t>
  </si>
  <si>
    <t>prof..ZO0180/MZ/. 2017.03.14</t>
  </si>
  <si>
    <t>kabest.,korba</t>
  </si>
  <si>
    <t>58/4/2017. 2017.04.03</t>
  </si>
  <si>
    <t>kurier</t>
  </si>
  <si>
    <t>#28024/8066/. 2017.04.05</t>
  </si>
  <si>
    <t>mat.instalac.</t>
  </si>
  <si>
    <t>#33312/8066/.</t>
  </si>
  <si>
    <t>torf,ziemia</t>
  </si>
  <si>
    <t>74/5/17. 2017.05.04</t>
  </si>
  <si>
    <t>F/WSK/17/007..2017.05.10</t>
  </si>
  <si>
    <t>met.szafka</t>
  </si>
  <si>
    <t>nr zam.481086015</t>
  </si>
  <si>
    <t>88/6/17. 2017.06.19</t>
  </si>
  <si>
    <t>A00039/2017. 2017.02.21</t>
  </si>
  <si>
    <t>lampy- 6 szt</t>
  </si>
  <si>
    <t>FV/GST/000027..2017.03.31</t>
  </si>
  <si>
    <t>dośw.miejsc.</t>
  </si>
  <si>
    <t>FV/GST/000037..2017.05.17</t>
  </si>
  <si>
    <t>FAV/157616. 2017.05.13</t>
  </si>
  <si>
    <t>kuchnia,lodów.zmywar.inne</t>
  </si>
  <si>
    <t>atlas do ćwicz.</t>
  </si>
  <si>
    <t>wyk.ogrodz.</t>
  </si>
  <si>
    <t>22nr/17r 14.06.2017</t>
  </si>
  <si>
    <t>FS962/2017 10.05.2017</t>
  </si>
  <si>
    <t>kosa spalinowa STIHL, żyłka,osłona</t>
  </si>
  <si>
    <t>MP 03/07/2017 06.06.2017</t>
  </si>
  <si>
    <t>227/MAG/2017. 2017.04.10</t>
  </si>
  <si>
    <t>noże</t>
  </si>
  <si>
    <t>FS1253/2017. 2017.04.19</t>
  </si>
  <si>
    <t>głośniki</t>
  </si>
  <si>
    <t>646/05/2017. 2017.05.19</t>
  </si>
  <si>
    <t>pas klinowy</t>
  </si>
  <si>
    <t>wyk.płyty bet.pod garaż</t>
  </si>
  <si>
    <t>FS126/2017. 2017.05.29</t>
  </si>
  <si>
    <t>95/5/2017.2017.05.30</t>
  </si>
  <si>
    <t>garaż</t>
  </si>
  <si>
    <t>F/WSK/17/001..2017.06.12</t>
  </si>
  <si>
    <t>3548/2017. 2017.06.21</t>
  </si>
  <si>
    <t>namiot</t>
  </si>
  <si>
    <t>41/2017. 2017.01.19</t>
  </si>
  <si>
    <t>kalndarze</t>
  </si>
  <si>
    <t>projektor laserowy</t>
  </si>
  <si>
    <t>2/01/2017. 2017.01.20</t>
  </si>
  <si>
    <t>84612.2017.03.13</t>
  </si>
  <si>
    <t>odkurzacz</t>
  </si>
  <si>
    <t>39/2017.2017.05.11</t>
  </si>
  <si>
    <t>art..artystyczne</t>
  </si>
  <si>
    <t>54/2017. 2017.06.12</t>
  </si>
  <si>
    <t>art..artystycz.</t>
  </si>
  <si>
    <t>FV/MTM/17/0236</t>
  </si>
  <si>
    <t xml:space="preserve">  Fundusz sołecki na 2017r. - realizacja za I półrocze 2017r.</t>
  </si>
  <si>
    <t>umow o dzieło S.Bech wyk.ławek,stojaki,kosze</t>
  </si>
  <si>
    <t>Lista płac:ZLYC/UGO18nr147/17. 2017.06.20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</si>
</sst>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16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10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b/>
      <sz val="8"/>
      <color theme="1"/>
      <name val="Czcionka tekstu podstawowego"/>
      <charset val="238"/>
    </font>
    <font>
      <b/>
      <sz val="10"/>
      <color theme="0" tint="-0.249977111117893"/>
      <name val="Czcionka tekstu podstawowego"/>
      <charset val="238"/>
    </font>
    <font>
      <b/>
      <sz val="9"/>
      <color theme="0" tint="-0.249977111117893"/>
      <name val="Czcionka tekstu podstawowego"/>
      <charset val="238"/>
    </font>
    <font>
      <sz val="9"/>
      <color theme="1"/>
      <name val="Czcionka tekstu podstawowego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5">
    <xf numFmtId="0" fontId="0" fillId="0" borderId="0" xfId="0"/>
    <xf numFmtId="2" fontId="0" fillId="0" borderId="0" xfId="0" applyNumberFormat="1"/>
    <xf numFmtId="2" fontId="0" fillId="0" borderId="1" xfId="0" applyNumberFormat="1" applyBorder="1"/>
    <xf numFmtId="0" fontId="0" fillId="0" borderId="1" xfId="0" applyBorder="1"/>
    <xf numFmtId="2" fontId="0" fillId="0" borderId="1" xfId="0" applyNumberFormat="1" applyFill="1" applyBorder="1"/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/>
    <xf numFmtId="0" fontId="0" fillId="0" borderId="11" xfId="0" applyBorder="1" applyAlignment="1">
      <alignment vertical="top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2" fontId="0" fillId="0" borderId="7" xfId="0" applyNumberFormat="1" applyBorder="1" applyAlignment="1"/>
    <xf numFmtId="2" fontId="0" fillId="0" borderId="8" xfId="0" applyNumberFormat="1" applyBorder="1"/>
    <xf numFmtId="2" fontId="0" fillId="0" borderId="8" xfId="0" applyNumberFormat="1" applyBorder="1" applyAlignment="1"/>
    <xf numFmtId="2" fontId="0" fillId="0" borderId="8" xfId="0" applyNumberFormat="1" applyFill="1" applyBorder="1"/>
    <xf numFmtId="0" fontId="0" fillId="2" borderId="15" xfId="0" applyFill="1" applyBorder="1" applyAlignment="1">
      <alignment horizontal="center" vertical="top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vertical="top" wrapText="1"/>
    </xf>
    <xf numFmtId="0" fontId="0" fillId="0" borderId="16" xfId="0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2" fontId="0" fillId="0" borderId="7" xfId="1" applyNumberFormat="1" applyFont="1" applyBorder="1" applyAlignment="1"/>
    <xf numFmtId="2" fontId="0" fillId="0" borderId="7" xfId="0" applyNumberFormat="1" applyBorder="1"/>
    <xf numFmtId="0" fontId="0" fillId="0" borderId="11" xfId="0" applyBorder="1" applyAlignment="1">
      <alignment wrapText="1"/>
    </xf>
    <xf numFmtId="2" fontId="0" fillId="0" borderId="7" xfId="0" applyNumberFormat="1" applyFill="1" applyBorder="1"/>
    <xf numFmtId="0" fontId="0" fillId="0" borderId="23" xfId="0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2" fontId="0" fillId="0" borderId="9" xfId="0" applyNumberFormat="1" applyBorder="1"/>
    <xf numFmtId="2" fontId="0" fillId="0" borderId="9" xfId="0" applyNumberFormat="1" applyBorder="1" applyAlignment="1"/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0" fillId="2" borderId="26" xfId="0" applyFill="1" applyBorder="1" applyAlignment="1">
      <alignment wrapText="1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3" xfId="0" applyFill="1" applyBorder="1" applyAlignment="1">
      <alignment wrapText="1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22" xfId="0" applyFill="1" applyBorder="1" applyAlignment="1">
      <alignment horizontal="center" vertical="top"/>
    </xf>
    <xf numFmtId="0" fontId="0" fillId="2" borderId="28" xfId="0" applyFill="1" applyBorder="1" applyAlignment="1">
      <alignment horizontal="center" vertical="top"/>
    </xf>
    <xf numFmtId="0" fontId="0" fillId="2" borderId="30" xfId="0" applyFill="1" applyBorder="1" applyAlignment="1">
      <alignment horizontal="center" vertical="top"/>
    </xf>
    <xf numFmtId="0" fontId="0" fillId="2" borderId="20" xfId="0" applyFill="1" applyBorder="1" applyAlignment="1">
      <alignment horizontal="center" vertical="top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8" xfId="0" applyBorder="1" applyAlignment="1">
      <alignment horizontal="right" vertical="center"/>
    </xf>
    <xf numFmtId="0" fontId="0" fillId="0" borderId="23" xfId="0" applyBorder="1" applyAlignment="1">
      <alignment horizontal="right"/>
    </xf>
    <xf numFmtId="0" fontId="0" fillId="2" borderId="15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vertical="top" wrapText="1"/>
    </xf>
    <xf numFmtId="0" fontId="2" fillId="2" borderId="26" xfId="0" applyFont="1" applyFill="1" applyBorder="1" applyAlignment="1">
      <alignment horizontal="center" vertical="center"/>
    </xf>
    <xf numFmtId="2" fontId="2" fillId="2" borderId="26" xfId="0" applyNumberFormat="1" applyFont="1" applyFill="1" applyBorder="1"/>
    <xf numFmtId="0" fontId="0" fillId="0" borderId="26" xfId="0" applyBorder="1" applyAlignment="1">
      <alignment horizontal="right"/>
    </xf>
    <xf numFmtId="0" fontId="0" fillId="0" borderId="13" xfId="0" applyBorder="1" applyAlignment="1">
      <alignment horizontal="right"/>
    </xf>
    <xf numFmtId="2" fontId="2" fillId="2" borderId="26" xfId="0" applyNumberFormat="1" applyFont="1" applyFill="1" applyBorder="1" applyAlignment="1"/>
    <xf numFmtId="2" fontId="0" fillId="0" borderId="9" xfId="0" applyNumberFormat="1" applyFill="1" applyBorder="1"/>
    <xf numFmtId="0" fontId="2" fillId="2" borderId="1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6" xfId="0" applyFont="1" applyFill="1" applyBorder="1"/>
    <xf numFmtId="0" fontId="0" fillId="0" borderId="31" xfId="0" applyBorder="1" applyAlignment="1">
      <alignment horizontal="center" vertical="center"/>
    </xf>
    <xf numFmtId="0" fontId="0" fillId="2" borderId="26" xfId="0" applyFill="1" applyBorder="1"/>
    <xf numFmtId="0" fontId="0" fillId="0" borderId="24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3" borderId="25" xfId="0" applyFont="1" applyFill="1" applyBorder="1" applyAlignment="1">
      <alignment horizontal="center"/>
    </xf>
    <xf numFmtId="0" fontId="2" fillId="3" borderId="20" xfId="0" applyFont="1" applyFill="1" applyBorder="1"/>
    <xf numFmtId="0" fontId="0" fillId="3" borderId="11" xfId="0" applyFill="1" applyBorder="1"/>
    <xf numFmtId="2" fontId="2" fillId="3" borderId="20" xfId="0" applyNumberFormat="1" applyFont="1" applyFill="1" applyBorder="1"/>
    <xf numFmtId="0" fontId="0" fillId="2" borderId="26" xfId="0" applyFill="1" applyBorder="1" applyAlignment="1">
      <alignment horizontal="right"/>
    </xf>
    <xf numFmtId="0" fontId="0" fillId="2" borderId="13" xfId="0" applyFill="1" applyBorder="1" applyAlignment="1">
      <alignment horizontal="right"/>
    </xf>
    <xf numFmtId="0" fontId="0" fillId="2" borderId="1" xfId="0" applyFill="1" applyBorder="1"/>
    <xf numFmtId="0" fontId="0" fillId="4" borderId="1" xfId="0" applyFill="1" applyBorder="1"/>
    <xf numFmtId="0" fontId="0" fillId="4" borderId="0" xfId="0" applyFill="1" applyBorder="1"/>
    <xf numFmtId="2" fontId="0" fillId="2" borderId="1" xfId="0" applyNumberFormat="1" applyFill="1" applyBorder="1"/>
    <xf numFmtId="0" fontId="0" fillId="0" borderId="1" xfId="0" applyFill="1" applyBorder="1"/>
    <xf numFmtId="2" fontId="0" fillId="4" borderId="1" xfId="0" applyNumberFormat="1" applyFill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2" borderId="35" xfId="0" applyFill="1" applyBorder="1"/>
    <xf numFmtId="0" fontId="0" fillId="2" borderId="36" xfId="0" applyFill="1" applyBorder="1"/>
    <xf numFmtId="0" fontId="0" fillId="4" borderId="35" xfId="0" applyFill="1" applyBorder="1"/>
    <xf numFmtId="0" fontId="0" fillId="4" borderId="36" xfId="0" applyFill="1" applyBorder="1"/>
    <xf numFmtId="0" fontId="0" fillId="0" borderId="35" xfId="0" applyFill="1" applyBorder="1"/>
    <xf numFmtId="0" fontId="0" fillId="0" borderId="36" xfId="0" applyFill="1" applyBorder="1"/>
    <xf numFmtId="0" fontId="0" fillId="2" borderId="37" xfId="0" applyFill="1" applyBorder="1"/>
    <xf numFmtId="0" fontId="0" fillId="2" borderId="38" xfId="0" applyFill="1" applyBorder="1"/>
    <xf numFmtId="2" fontId="0" fillId="2" borderId="38" xfId="0" applyNumberFormat="1" applyFill="1" applyBorder="1"/>
    <xf numFmtId="0" fontId="0" fillId="2" borderId="39" xfId="0" applyFill="1" applyBorder="1"/>
    <xf numFmtId="0" fontId="0" fillId="5" borderId="15" xfId="0" applyFill="1" applyBorder="1"/>
    <xf numFmtId="0" fontId="0" fillId="5" borderId="26" xfId="0" applyFill="1" applyBorder="1"/>
    <xf numFmtId="2" fontId="0" fillId="5" borderId="26" xfId="0" applyNumberFormat="1" applyFill="1" applyBorder="1"/>
    <xf numFmtId="0" fontId="0" fillId="5" borderId="13" xfId="0" applyFill="1" applyBorder="1"/>
    <xf numFmtId="0" fontId="0" fillId="4" borderId="0" xfId="0" applyFill="1"/>
    <xf numFmtId="0" fontId="0" fillId="0" borderId="22" xfId="0" applyBorder="1"/>
    <xf numFmtId="0" fontId="0" fillId="0" borderId="24" xfId="0" applyBorder="1"/>
    <xf numFmtId="0" fontId="0" fillId="0" borderId="16" xfId="0" applyBorder="1"/>
    <xf numFmtId="0" fontId="0" fillId="0" borderId="23" xfId="0" applyBorder="1"/>
    <xf numFmtId="0" fontId="0" fillId="0" borderId="25" xfId="0" applyBorder="1"/>
    <xf numFmtId="0" fontId="3" fillId="2" borderId="23" xfId="0" applyFont="1" applyFill="1" applyBorder="1" applyAlignment="1">
      <alignment horizontal="center" vertical="center"/>
    </xf>
    <xf numFmtId="0" fontId="3" fillId="4" borderId="0" xfId="0" applyFont="1" applyFill="1"/>
    <xf numFmtId="0" fontId="3" fillId="0" borderId="0" xfId="0" applyFont="1"/>
    <xf numFmtId="0" fontId="3" fillId="2" borderId="16" xfId="0" applyFont="1" applyFill="1" applyBorder="1" applyAlignment="1">
      <alignment horizontal="center" vertical="center"/>
    </xf>
    <xf numFmtId="0" fontId="3" fillId="0" borderId="16" xfId="0" applyFont="1" applyBorder="1"/>
    <xf numFmtId="0" fontId="3" fillId="2" borderId="20" xfId="0" applyFont="1" applyFill="1" applyBorder="1" applyAlignment="1">
      <alignment horizontal="center" vertical="center"/>
    </xf>
    <xf numFmtId="0" fontId="3" fillId="0" borderId="0" xfId="0" applyFont="1" applyBorder="1"/>
    <xf numFmtId="0" fontId="3" fillId="2" borderId="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" fontId="2" fillId="6" borderId="41" xfId="0" applyNumberFormat="1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3" fillId="6" borderId="41" xfId="0" applyFont="1" applyFill="1" applyBorder="1" applyAlignment="1">
      <alignment horizontal="center" vertical="center"/>
    </xf>
    <xf numFmtId="0" fontId="3" fillId="6" borderId="41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 wrapText="1"/>
    </xf>
    <xf numFmtId="0" fontId="2" fillId="7" borderId="46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 wrapText="1"/>
    </xf>
    <xf numFmtId="4" fontId="10" fillId="2" borderId="40" xfId="0" applyNumberFormat="1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0" fontId="2" fillId="7" borderId="41" xfId="0" applyFont="1" applyFill="1" applyBorder="1" applyAlignment="1">
      <alignment horizontal="center" vertical="center"/>
    </xf>
    <xf numFmtId="4" fontId="2" fillId="9" borderId="41" xfId="0" applyNumberFormat="1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4" fontId="10" fillId="2" borderId="40" xfId="1" applyNumberFormat="1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 wrapText="1"/>
    </xf>
    <xf numFmtId="4" fontId="5" fillId="4" borderId="4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 wrapText="1"/>
    </xf>
    <xf numFmtId="4" fontId="10" fillId="2" borderId="8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 wrapText="1"/>
    </xf>
    <xf numFmtId="4" fontId="10" fillId="2" borderId="10" xfId="0" applyNumberFormat="1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4" fontId="9" fillId="0" borderId="9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 wrapText="1"/>
    </xf>
    <xf numFmtId="4" fontId="9" fillId="4" borderId="8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 wrapText="1"/>
    </xf>
    <xf numFmtId="4" fontId="10" fillId="2" borderId="9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/>
    </xf>
    <xf numFmtId="0" fontId="2" fillId="7" borderId="4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right" vertical="center"/>
    </xf>
    <xf numFmtId="2" fontId="10" fillId="2" borderId="1" xfId="0" applyNumberFormat="1" applyFont="1" applyFill="1" applyBorder="1" applyAlignment="1">
      <alignment horizontal="right" vertical="center"/>
    </xf>
    <xf numFmtId="2" fontId="10" fillId="2" borderId="40" xfId="0" applyNumberFormat="1" applyFont="1" applyFill="1" applyBorder="1" applyAlignment="1">
      <alignment horizontal="right" vertical="center"/>
    </xf>
    <xf numFmtId="2" fontId="2" fillId="7" borderId="46" xfId="0" applyNumberFormat="1" applyFont="1" applyFill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2" fillId="2" borderId="1" xfId="0" applyNumberFormat="1" applyFont="1" applyFill="1" applyBorder="1" applyAlignment="1">
      <alignment horizontal="right" vertical="center"/>
    </xf>
    <xf numFmtId="2" fontId="10" fillId="2" borderId="40" xfId="1" applyNumberFormat="1" applyFont="1" applyFill="1" applyBorder="1" applyAlignment="1">
      <alignment horizontal="right" vertical="center"/>
    </xf>
    <xf numFmtId="2" fontId="0" fillId="4" borderId="1" xfId="0" applyNumberFormat="1" applyFill="1" applyBorder="1" applyAlignment="1">
      <alignment horizontal="right" vertical="center"/>
    </xf>
    <xf numFmtId="2" fontId="0" fillId="0" borderId="40" xfId="0" applyNumberFormat="1" applyBorder="1" applyAlignment="1">
      <alignment horizontal="right" vertical="center"/>
    </xf>
    <xf numFmtId="2" fontId="6" fillId="4" borderId="1" xfId="0" applyNumberFormat="1" applyFont="1" applyFill="1" applyBorder="1" applyAlignment="1">
      <alignment horizontal="right" vertical="center"/>
    </xf>
    <xf numFmtId="2" fontId="2" fillId="7" borderId="41" xfId="0" applyNumberFormat="1" applyFont="1" applyFill="1" applyBorder="1" applyAlignment="1">
      <alignment horizontal="right" vertical="center"/>
    </xf>
    <xf numFmtId="4" fontId="2" fillId="6" borderId="41" xfId="0" applyNumberFormat="1" applyFont="1" applyFill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9" fillId="2" borderId="1" xfId="0" applyNumberFormat="1" applyFont="1" applyFill="1" applyBorder="1" applyAlignment="1">
      <alignment horizontal="right" vertical="center"/>
    </xf>
    <xf numFmtId="4" fontId="9" fillId="2" borderId="1" xfId="0" applyNumberFormat="1" applyFont="1" applyFill="1" applyBorder="1" applyAlignment="1">
      <alignment horizontal="right" vertical="center" wrapText="1"/>
    </xf>
    <xf numFmtId="4" fontId="3" fillId="2" borderId="40" xfId="0" applyNumberFormat="1" applyFont="1" applyFill="1" applyBorder="1" applyAlignment="1">
      <alignment horizontal="right" vertical="center"/>
    </xf>
    <xf numFmtId="4" fontId="2" fillId="7" borderId="47" xfId="0" applyNumberFormat="1" applyFont="1" applyFill="1" applyBorder="1" applyAlignment="1">
      <alignment horizontal="right" vertical="center"/>
    </xf>
    <xf numFmtId="4" fontId="0" fillId="0" borderId="4" xfId="0" applyNumberFormat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/>
    </xf>
    <xf numFmtId="4" fontId="0" fillId="0" borderId="40" xfId="0" applyNumberFormat="1" applyBorder="1" applyAlignment="1">
      <alignment horizontal="right" vertical="center"/>
    </xf>
    <xf numFmtId="4" fontId="2" fillId="6" borderId="47" xfId="0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top" wrapText="1"/>
    </xf>
    <xf numFmtId="0" fontId="0" fillId="0" borderId="13" xfId="0" applyBorder="1" applyAlignment="1"/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/>
    </xf>
    <xf numFmtId="0" fontId="0" fillId="0" borderId="0" xfId="0" applyBorder="1" applyAlignment="1"/>
    <xf numFmtId="0" fontId="5" fillId="0" borderId="6" xfId="0" applyFont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workbookViewId="0">
      <selection activeCell="F84" sqref="F84"/>
    </sheetView>
  </sheetViews>
  <sheetFormatPr defaultRowHeight="14.25"/>
  <cols>
    <col min="1" max="1" width="4.5" customWidth="1"/>
    <col min="2" max="2" width="14.75" bestFit="1" customWidth="1"/>
    <col min="3" max="3" width="7.125" customWidth="1"/>
    <col min="4" max="4" width="59.875" customWidth="1"/>
    <col min="5" max="5" width="12" bestFit="1" customWidth="1"/>
    <col min="6" max="6" width="10.375" customWidth="1"/>
    <col min="7" max="7" width="11.75" customWidth="1"/>
    <col min="8" max="8" width="13.125" customWidth="1"/>
  </cols>
  <sheetData>
    <row r="1" spans="1:7" ht="27" customHeight="1" thickBot="1">
      <c r="A1" s="265" t="s">
        <v>82</v>
      </c>
      <c r="B1" s="266"/>
      <c r="C1" s="266"/>
      <c r="D1" s="266"/>
      <c r="E1" s="266"/>
      <c r="F1" s="266"/>
      <c r="G1" s="267"/>
    </row>
    <row r="2" spans="1:7" ht="15" thickBot="1">
      <c r="A2" s="17" t="s">
        <v>0</v>
      </c>
      <c r="B2" s="21" t="s">
        <v>1</v>
      </c>
      <c r="C2" s="21"/>
      <c r="D2" s="21" t="s">
        <v>2</v>
      </c>
      <c r="E2" s="41" t="s">
        <v>3</v>
      </c>
      <c r="F2" s="268" t="s">
        <v>4</v>
      </c>
      <c r="G2" s="269"/>
    </row>
    <row r="3" spans="1:7" ht="15" thickBot="1">
      <c r="A3" s="39"/>
      <c r="B3" s="42"/>
      <c r="C3" s="42"/>
      <c r="D3" s="42"/>
      <c r="E3" s="40"/>
      <c r="F3" s="52" t="s">
        <v>83</v>
      </c>
      <c r="G3" s="54" t="s">
        <v>84</v>
      </c>
    </row>
    <row r="4" spans="1:7" ht="16.5" customHeight="1">
      <c r="A4" s="259">
        <v>1</v>
      </c>
      <c r="B4" s="253" t="s">
        <v>5</v>
      </c>
      <c r="C4" s="7">
        <v>1</v>
      </c>
      <c r="D4" s="10" t="s">
        <v>17</v>
      </c>
      <c r="E4" s="13">
        <v>200</v>
      </c>
      <c r="F4" s="47">
        <v>60016</v>
      </c>
      <c r="G4" s="44">
        <v>4300</v>
      </c>
    </row>
    <row r="5" spans="1:7">
      <c r="A5" s="260"/>
      <c r="B5" s="254"/>
      <c r="C5" s="5">
        <v>2</v>
      </c>
      <c r="D5" s="11" t="s">
        <v>18</v>
      </c>
      <c r="E5" s="14">
        <v>1000</v>
      </c>
      <c r="F5" s="48">
        <v>92605</v>
      </c>
      <c r="G5" s="44">
        <v>4300</v>
      </c>
    </row>
    <row r="6" spans="1:7">
      <c r="A6" s="260"/>
      <c r="B6" s="254"/>
      <c r="C6" s="5">
        <v>3</v>
      </c>
      <c r="D6" s="11" t="s">
        <v>32</v>
      </c>
      <c r="E6" s="14">
        <v>1000</v>
      </c>
      <c r="F6" s="48">
        <v>75412</v>
      </c>
      <c r="G6" s="44">
        <v>4210</v>
      </c>
    </row>
    <row r="7" spans="1:7">
      <c r="A7" s="260"/>
      <c r="B7" s="254"/>
      <c r="C7" s="7">
        <v>4</v>
      </c>
      <c r="D7" s="11" t="s">
        <v>19</v>
      </c>
      <c r="E7" s="14">
        <v>1567</v>
      </c>
      <c r="F7" s="48">
        <v>60016</v>
      </c>
      <c r="G7" s="44">
        <v>6050</v>
      </c>
    </row>
    <row r="8" spans="1:7">
      <c r="A8" s="260"/>
      <c r="B8" s="254"/>
      <c r="C8" s="5">
        <v>5</v>
      </c>
      <c r="D8" s="11" t="s">
        <v>20</v>
      </c>
      <c r="E8" s="14">
        <v>750</v>
      </c>
      <c r="F8" s="48">
        <v>60016</v>
      </c>
      <c r="G8" s="44">
        <v>4300</v>
      </c>
    </row>
    <row r="9" spans="1:7">
      <c r="A9" s="260"/>
      <c r="B9" s="254"/>
      <c r="C9" s="5">
        <v>6</v>
      </c>
      <c r="D9" s="11" t="s">
        <v>21</v>
      </c>
      <c r="E9" s="14">
        <v>300</v>
      </c>
      <c r="F9" s="48">
        <v>92195</v>
      </c>
      <c r="G9" s="44">
        <v>4300</v>
      </c>
    </row>
    <row r="10" spans="1:7" ht="15" thickBot="1">
      <c r="A10" s="260"/>
      <c r="B10" s="254"/>
      <c r="C10" s="7">
        <v>7</v>
      </c>
      <c r="D10" s="12" t="s">
        <v>22</v>
      </c>
      <c r="E10" s="14">
        <v>2000</v>
      </c>
      <c r="F10" s="48">
        <v>92109</v>
      </c>
      <c r="G10" s="44">
        <v>4210</v>
      </c>
    </row>
    <row r="11" spans="1:7" ht="15" thickBot="1">
      <c r="A11" s="260"/>
      <c r="B11" s="255"/>
      <c r="C11" s="8">
        <v>8</v>
      </c>
      <c r="D11" s="55" t="s">
        <v>79</v>
      </c>
      <c r="E11" s="28">
        <v>3000</v>
      </c>
      <c r="F11" s="49">
        <v>60016</v>
      </c>
      <c r="G11" s="45">
        <v>4300</v>
      </c>
    </row>
    <row r="12" spans="1:7" ht="15.75" thickBot="1">
      <c r="A12" s="20"/>
      <c r="B12" s="32" t="s">
        <v>6</v>
      </c>
      <c r="C12" s="56"/>
      <c r="D12" s="33"/>
      <c r="E12" s="57">
        <v>9817</v>
      </c>
      <c r="F12" s="58"/>
      <c r="G12" s="59"/>
    </row>
    <row r="13" spans="1:7">
      <c r="A13" s="256">
        <v>2</v>
      </c>
      <c r="B13" s="253" t="s">
        <v>7</v>
      </c>
      <c r="C13" s="7">
        <v>1</v>
      </c>
      <c r="D13" s="10" t="s">
        <v>23</v>
      </c>
      <c r="E13" s="22">
        <v>10000</v>
      </c>
      <c r="F13" s="47">
        <v>92605</v>
      </c>
      <c r="G13" s="43">
        <v>4210</v>
      </c>
    </row>
    <row r="14" spans="1:7">
      <c r="A14" s="257"/>
      <c r="B14" s="254"/>
      <c r="C14" s="5">
        <v>2</v>
      </c>
      <c r="D14" s="11" t="s">
        <v>24</v>
      </c>
      <c r="E14" s="15">
        <v>2000</v>
      </c>
      <c r="F14" s="48">
        <v>92109</v>
      </c>
      <c r="G14" s="53">
        <v>4210</v>
      </c>
    </row>
    <row r="15" spans="1:7">
      <c r="A15" s="257"/>
      <c r="B15" s="254"/>
      <c r="C15" s="5">
        <v>3</v>
      </c>
      <c r="D15" s="11" t="s">
        <v>25</v>
      </c>
      <c r="E15" s="15">
        <v>3000</v>
      </c>
      <c r="F15" s="48">
        <v>92109</v>
      </c>
      <c r="G15" s="53">
        <v>4210</v>
      </c>
    </row>
    <row r="16" spans="1:7">
      <c r="A16" s="257"/>
      <c r="B16" s="254"/>
      <c r="C16" s="5">
        <v>4</v>
      </c>
      <c r="D16" s="11" t="s">
        <v>26</v>
      </c>
      <c r="E16" s="15">
        <v>3000</v>
      </c>
      <c r="F16" s="50">
        <v>60016</v>
      </c>
      <c r="G16" s="53">
        <v>4300</v>
      </c>
    </row>
    <row r="17" spans="1:7">
      <c r="A17" s="257"/>
      <c r="B17" s="254"/>
      <c r="C17" s="5">
        <v>5</v>
      </c>
      <c r="D17" s="11" t="s">
        <v>80</v>
      </c>
      <c r="E17" s="15">
        <v>1500</v>
      </c>
      <c r="F17" s="50">
        <v>60016</v>
      </c>
      <c r="G17" s="53">
        <v>4300</v>
      </c>
    </row>
    <row r="18" spans="1:7">
      <c r="A18" s="257"/>
      <c r="B18" s="254"/>
      <c r="C18" s="5">
        <v>6</v>
      </c>
      <c r="D18" s="11" t="s">
        <v>27</v>
      </c>
      <c r="E18" s="15">
        <v>1200</v>
      </c>
      <c r="F18" s="48">
        <v>60016</v>
      </c>
      <c r="G18" s="44">
        <v>4210</v>
      </c>
    </row>
    <row r="19" spans="1:7">
      <c r="A19" s="257"/>
      <c r="B19" s="254"/>
      <c r="C19" s="5">
        <v>7</v>
      </c>
      <c r="D19" s="11" t="s">
        <v>28</v>
      </c>
      <c r="E19" s="15">
        <v>1200</v>
      </c>
      <c r="F19" s="48">
        <v>60016</v>
      </c>
      <c r="G19" s="44">
        <v>4210</v>
      </c>
    </row>
    <row r="20" spans="1:7" ht="15" thickBot="1">
      <c r="A20" s="258"/>
      <c r="B20" s="255"/>
      <c r="C20" s="8">
        <v>8</v>
      </c>
      <c r="D20" s="12" t="s">
        <v>29</v>
      </c>
      <c r="E20" s="29">
        <v>2383</v>
      </c>
      <c r="F20" s="49">
        <v>60016</v>
      </c>
      <c r="G20" s="45">
        <v>4210</v>
      </c>
    </row>
    <row r="21" spans="1:7" ht="15.75" thickBot="1">
      <c r="A21" s="26"/>
      <c r="B21" s="32" t="s">
        <v>6</v>
      </c>
      <c r="C21" s="56"/>
      <c r="D21" s="33"/>
      <c r="E21" s="60">
        <v>24283</v>
      </c>
      <c r="F21" s="58"/>
      <c r="G21" s="59"/>
    </row>
    <row r="22" spans="1:7">
      <c r="A22" s="253">
        <v>3</v>
      </c>
      <c r="B22" s="253" t="s">
        <v>8</v>
      </c>
      <c r="C22" s="7">
        <v>1</v>
      </c>
      <c r="D22" s="10" t="s">
        <v>30</v>
      </c>
      <c r="E22" s="23">
        <v>200</v>
      </c>
      <c r="F22" s="47">
        <v>60016</v>
      </c>
      <c r="G22" s="43">
        <v>4300</v>
      </c>
    </row>
    <row r="23" spans="1:7">
      <c r="A23" s="254"/>
      <c r="B23" s="254"/>
      <c r="C23" s="7">
        <v>2</v>
      </c>
      <c r="D23" s="11" t="s">
        <v>31</v>
      </c>
      <c r="E23" s="14">
        <v>4000</v>
      </c>
      <c r="F23" s="48">
        <v>92605</v>
      </c>
      <c r="G23" s="44">
        <v>4300</v>
      </c>
    </row>
    <row r="24" spans="1:7">
      <c r="A24" s="254"/>
      <c r="B24" s="254"/>
      <c r="C24" s="7">
        <v>3</v>
      </c>
      <c r="D24" s="11" t="s">
        <v>32</v>
      </c>
      <c r="E24" s="16">
        <v>1600</v>
      </c>
      <c r="F24" s="48">
        <v>75412</v>
      </c>
      <c r="G24" s="44">
        <v>4210</v>
      </c>
    </row>
    <row r="25" spans="1:7">
      <c r="A25" s="254"/>
      <c r="B25" s="254"/>
      <c r="C25" s="7">
        <v>4</v>
      </c>
      <c r="D25" s="11" t="s">
        <v>21</v>
      </c>
      <c r="E25" s="16">
        <v>120</v>
      </c>
      <c r="F25" s="48">
        <v>92195</v>
      </c>
      <c r="G25" s="44">
        <v>4300</v>
      </c>
    </row>
    <row r="26" spans="1:7">
      <c r="A26" s="254"/>
      <c r="B26" s="254"/>
      <c r="C26" s="7">
        <v>5</v>
      </c>
      <c r="D26" s="11" t="s">
        <v>22</v>
      </c>
      <c r="E26" s="16">
        <v>3158</v>
      </c>
      <c r="F26" s="48">
        <v>92109</v>
      </c>
      <c r="G26" s="44">
        <v>4210</v>
      </c>
    </row>
    <row r="27" spans="1:7">
      <c r="A27" s="254"/>
      <c r="B27" s="254"/>
      <c r="C27" s="7">
        <v>6</v>
      </c>
      <c r="D27" s="11" t="s">
        <v>81</v>
      </c>
      <c r="E27" s="16">
        <v>4000</v>
      </c>
      <c r="F27" s="48">
        <v>60016</v>
      </c>
      <c r="G27" s="44">
        <v>4300</v>
      </c>
    </row>
    <row r="28" spans="1:7" ht="15" thickBot="1">
      <c r="A28" s="255"/>
      <c r="B28" s="255"/>
      <c r="C28" s="6">
        <v>7</v>
      </c>
      <c r="D28" s="12" t="s">
        <v>33</v>
      </c>
      <c r="E28" s="61">
        <v>120</v>
      </c>
      <c r="F28" s="49">
        <v>92109</v>
      </c>
      <c r="G28" s="45">
        <v>4210</v>
      </c>
    </row>
    <row r="29" spans="1:7" ht="15.75" thickBot="1">
      <c r="A29" s="20"/>
      <c r="B29" s="62" t="s">
        <v>6</v>
      </c>
      <c r="C29" s="63"/>
      <c r="D29" s="33"/>
      <c r="E29" s="57">
        <v>13198</v>
      </c>
      <c r="F29" s="58"/>
      <c r="G29" s="59"/>
    </row>
    <row r="30" spans="1:7">
      <c r="A30" s="274">
        <v>4</v>
      </c>
      <c r="B30" s="273" t="s">
        <v>9</v>
      </c>
      <c r="C30" s="7">
        <v>1</v>
      </c>
      <c r="D30" s="24" t="s">
        <v>34</v>
      </c>
      <c r="E30" s="25">
        <v>6000</v>
      </c>
      <c r="F30" s="47">
        <v>60016</v>
      </c>
      <c r="G30" s="43">
        <v>6050</v>
      </c>
    </row>
    <row r="31" spans="1:7">
      <c r="A31" s="273"/>
      <c r="B31" s="273"/>
      <c r="C31" s="5">
        <v>2</v>
      </c>
      <c r="D31" s="11" t="s">
        <v>35</v>
      </c>
      <c r="E31" s="16">
        <v>6692</v>
      </c>
      <c r="F31" s="48">
        <v>92109</v>
      </c>
      <c r="G31" s="44">
        <v>4270</v>
      </c>
    </row>
    <row r="32" spans="1:7" ht="15" thickBot="1">
      <c r="A32" s="273"/>
      <c r="B32" s="273"/>
      <c r="C32" s="8">
        <v>3</v>
      </c>
      <c r="D32" s="12" t="s">
        <v>36</v>
      </c>
      <c r="E32" s="61">
        <v>6000</v>
      </c>
      <c r="F32" s="49">
        <v>75412</v>
      </c>
      <c r="G32" s="45">
        <v>4210</v>
      </c>
    </row>
    <row r="33" spans="1:7" ht="15.75" thickBot="1">
      <c r="A33" s="26"/>
      <c r="B33" s="62" t="s">
        <v>6</v>
      </c>
      <c r="C33" s="63"/>
      <c r="D33" s="33"/>
      <c r="E33" s="57">
        <v>18692</v>
      </c>
      <c r="F33" s="58"/>
      <c r="G33" s="59"/>
    </row>
    <row r="34" spans="1:7">
      <c r="A34" s="274">
        <v>5</v>
      </c>
      <c r="B34" s="263" t="s">
        <v>10</v>
      </c>
      <c r="C34" s="34">
        <v>1</v>
      </c>
      <c r="D34" s="24" t="s">
        <v>37</v>
      </c>
      <c r="E34" s="25">
        <v>5000</v>
      </c>
      <c r="F34" s="47">
        <v>60016</v>
      </c>
      <c r="G34" s="43">
        <v>6050</v>
      </c>
    </row>
    <row r="35" spans="1:7">
      <c r="A35" s="273"/>
      <c r="B35" s="273"/>
      <c r="C35" s="5">
        <v>2</v>
      </c>
      <c r="D35" s="11" t="s">
        <v>38</v>
      </c>
      <c r="E35" s="16">
        <v>1000</v>
      </c>
      <c r="F35" s="48">
        <v>92109</v>
      </c>
      <c r="G35" s="44">
        <v>4210</v>
      </c>
    </row>
    <row r="36" spans="1:7">
      <c r="A36" s="273"/>
      <c r="B36" s="273"/>
      <c r="C36" s="5">
        <v>3</v>
      </c>
      <c r="D36" s="11" t="s">
        <v>39</v>
      </c>
      <c r="E36" s="16">
        <v>1000</v>
      </c>
      <c r="F36" s="48">
        <v>92605</v>
      </c>
      <c r="G36" s="44">
        <v>4300</v>
      </c>
    </row>
    <row r="37" spans="1:7">
      <c r="A37" s="273"/>
      <c r="B37" s="273"/>
      <c r="C37" s="30">
        <v>4</v>
      </c>
      <c r="D37" s="11" t="s">
        <v>40</v>
      </c>
      <c r="E37" s="16">
        <v>1000</v>
      </c>
      <c r="F37" s="48">
        <v>92109</v>
      </c>
      <c r="G37" s="44">
        <v>4210</v>
      </c>
    </row>
    <row r="38" spans="1:7">
      <c r="A38" s="273"/>
      <c r="B38" s="273"/>
      <c r="C38" s="5">
        <v>5</v>
      </c>
      <c r="D38" s="11" t="s">
        <v>41</v>
      </c>
      <c r="E38" s="16">
        <v>2000</v>
      </c>
      <c r="F38" s="48">
        <v>60016</v>
      </c>
      <c r="G38" s="44">
        <v>4300</v>
      </c>
    </row>
    <row r="39" spans="1:7">
      <c r="A39" s="273"/>
      <c r="B39" s="273"/>
      <c r="C39" s="5">
        <v>6</v>
      </c>
      <c r="D39" s="11" t="s">
        <v>42</v>
      </c>
      <c r="E39" s="16">
        <v>1000</v>
      </c>
      <c r="F39" s="48">
        <v>60016</v>
      </c>
      <c r="G39" s="44">
        <v>4300</v>
      </c>
    </row>
    <row r="40" spans="1:7">
      <c r="A40" s="273"/>
      <c r="B40" s="273"/>
      <c r="C40" s="30">
        <v>7</v>
      </c>
      <c r="D40" s="11" t="s">
        <v>43</v>
      </c>
      <c r="E40" s="16">
        <v>2000</v>
      </c>
      <c r="F40" s="48">
        <v>92195</v>
      </c>
      <c r="G40" s="44">
        <v>4210</v>
      </c>
    </row>
    <row r="41" spans="1:7">
      <c r="A41" s="273"/>
      <c r="B41" s="273"/>
      <c r="C41" s="5">
        <v>8</v>
      </c>
      <c r="D41" s="11" t="s">
        <v>44</v>
      </c>
      <c r="E41" s="16">
        <v>500</v>
      </c>
      <c r="F41" s="48">
        <v>92109</v>
      </c>
      <c r="G41" s="44">
        <v>4210</v>
      </c>
    </row>
    <row r="42" spans="1:7">
      <c r="A42" s="273"/>
      <c r="B42" s="273"/>
      <c r="C42" s="5">
        <v>9</v>
      </c>
      <c r="D42" s="11" t="s">
        <v>45</v>
      </c>
      <c r="E42" s="16">
        <v>2000</v>
      </c>
      <c r="F42" s="48">
        <v>75412</v>
      </c>
      <c r="G42" s="44">
        <v>4210</v>
      </c>
    </row>
    <row r="43" spans="1:7">
      <c r="A43" s="273"/>
      <c r="B43" s="273"/>
      <c r="C43" s="30">
        <v>10</v>
      </c>
      <c r="D43" s="11" t="s">
        <v>46</v>
      </c>
      <c r="E43" s="16">
        <v>1000</v>
      </c>
      <c r="F43" s="48">
        <v>75412</v>
      </c>
      <c r="G43" s="44">
        <v>4210</v>
      </c>
    </row>
    <row r="44" spans="1:7">
      <c r="A44" s="273"/>
      <c r="B44" s="273"/>
      <c r="C44" s="5">
        <v>11</v>
      </c>
      <c r="D44" s="11" t="s">
        <v>47</v>
      </c>
      <c r="E44" s="16">
        <v>5000</v>
      </c>
      <c r="F44" s="48">
        <v>75412</v>
      </c>
      <c r="G44" s="44">
        <v>4300</v>
      </c>
    </row>
    <row r="45" spans="1:7" ht="15" thickBot="1">
      <c r="A45" s="273"/>
      <c r="B45" s="273"/>
      <c r="C45" s="8">
        <v>12</v>
      </c>
      <c r="D45" s="12" t="s">
        <v>48</v>
      </c>
      <c r="E45" s="61">
        <v>963</v>
      </c>
      <c r="F45" s="49">
        <v>60016</v>
      </c>
      <c r="G45" s="45">
        <v>4300</v>
      </c>
    </row>
    <row r="46" spans="1:7" ht="15.75" thickBot="1">
      <c r="A46" s="37"/>
      <c r="B46" s="62" t="s">
        <v>6</v>
      </c>
      <c r="C46" s="64"/>
      <c r="D46" s="33"/>
      <c r="E46" s="57">
        <v>22463</v>
      </c>
      <c r="F46" s="73"/>
      <c r="G46" s="74"/>
    </row>
    <row r="47" spans="1:7">
      <c r="A47" s="272">
        <v>6</v>
      </c>
      <c r="B47" s="270" t="s">
        <v>11</v>
      </c>
      <c r="C47" s="34">
        <v>1</v>
      </c>
      <c r="D47" s="27" t="s">
        <v>49</v>
      </c>
      <c r="E47" s="25">
        <v>4000</v>
      </c>
      <c r="F47" s="47">
        <v>75412</v>
      </c>
      <c r="G47" s="43">
        <v>4300</v>
      </c>
    </row>
    <row r="48" spans="1:7">
      <c r="A48" s="272"/>
      <c r="B48" s="260"/>
      <c r="C48" s="5">
        <v>2</v>
      </c>
      <c r="D48" s="18" t="s">
        <v>50</v>
      </c>
      <c r="E48" s="16">
        <v>3913</v>
      </c>
      <c r="F48" s="48"/>
      <c r="G48" s="44"/>
    </row>
    <row r="49" spans="1:7">
      <c r="A49" s="272"/>
      <c r="B49" s="260"/>
      <c r="C49" s="5">
        <v>3</v>
      </c>
      <c r="D49" s="18" t="s">
        <v>51</v>
      </c>
      <c r="E49" s="16">
        <v>2000</v>
      </c>
      <c r="F49" s="48"/>
      <c r="G49" s="44"/>
    </row>
    <row r="50" spans="1:7">
      <c r="A50" s="272"/>
      <c r="B50" s="260"/>
      <c r="C50" s="30">
        <v>4</v>
      </c>
      <c r="D50" s="18" t="s">
        <v>52</v>
      </c>
      <c r="E50" s="16">
        <v>500</v>
      </c>
      <c r="F50" s="48"/>
      <c r="G50" s="44"/>
    </row>
    <row r="51" spans="1:7">
      <c r="A51" s="272"/>
      <c r="B51" s="260"/>
      <c r="C51" s="5">
        <v>5</v>
      </c>
      <c r="D51" s="18" t="s">
        <v>53</v>
      </c>
      <c r="E51" s="16">
        <v>500</v>
      </c>
      <c r="F51" s="48"/>
      <c r="G51" s="44"/>
    </row>
    <row r="52" spans="1:7">
      <c r="A52" s="272"/>
      <c r="B52" s="260"/>
      <c r="C52" s="5">
        <v>6</v>
      </c>
      <c r="D52" s="18" t="s">
        <v>54</v>
      </c>
      <c r="E52" s="16">
        <v>800</v>
      </c>
      <c r="F52" s="48"/>
      <c r="G52" s="44"/>
    </row>
    <row r="53" spans="1:7">
      <c r="A53" s="272"/>
      <c r="B53" s="260"/>
      <c r="C53" s="30">
        <v>7</v>
      </c>
      <c r="D53" s="18" t="s">
        <v>55</v>
      </c>
      <c r="E53" s="16">
        <v>200</v>
      </c>
      <c r="F53" s="48"/>
      <c r="G53" s="44"/>
    </row>
    <row r="54" spans="1:7" ht="15" thickBot="1">
      <c r="A54" s="272"/>
      <c r="B54" s="260"/>
      <c r="C54" s="8">
        <v>8</v>
      </c>
      <c r="D54" s="36" t="s">
        <v>56</v>
      </c>
      <c r="E54" s="61">
        <v>2000</v>
      </c>
      <c r="F54" s="49"/>
      <c r="G54" s="45"/>
    </row>
    <row r="55" spans="1:7" ht="15.75" thickBot="1">
      <c r="A55" s="65"/>
      <c r="B55" s="62" t="s">
        <v>6</v>
      </c>
      <c r="C55" s="64"/>
      <c r="D55" s="66"/>
      <c r="E55" s="57">
        <v>13913</v>
      </c>
      <c r="F55" s="73"/>
      <c r="G55" s="74"/>
    </row>
    <row r="56" spans="1:7">
      <c r="A56" s="272">
        <v>7</v>
      </c>
      <c r="B56" s="270" t="s">
        <v>12</v>
      </c>
      <c r="C56" s="34">
        <v>1</v>
      </c>
      <c r="D56" s="27" t="s">
        <v>57</v>
      </c>
      <c r="E56" s="25">
        <v>4000</v>
      </c>
      <c r="F56" s="47"/>
      <c r="G56" s="43"/>
    </row>
    <row r="57" spans="1:7">
      <c r="A57" s="272"/>
      <c r="B57" s="271"/>
      <c r="C57" s="31">
        <v>2</v>
      </c>
      <c r="D57" s="18" t="s">
        <v>58</v>
      </c>
      <c r="E57" s="16">
        <v>3500</v>
      </c>
      <c r="F57" s="48"/>
      <c r="G57" s="44"/>
    </row>
    <row r="58" spans="1:7">
      <c r="A58" s="272"/>
      <c r="B58" s="271"/>
      <c r="C58" s="31">
        <v>3</v>
      </c>
      <c r="D58" s="18" t="s">
        <v>59</v>
      </c>
      <c r="E58" s="16">
        <v>500</v>
      </c>
      <c r="F58" s="48"/>
      <c r="G58" s="44"/>
    </row>
    <row r="59" spans="1:7">
      <c r="A59" s="272"/>
      <c r="B59" s="271"/>
      <c r="C59" s="30">
        <v>4</v>
      </c>
      <c r="D59" s="18" t="s">
        <v>60</v>
      </c>
      <c r="E59" s="16">
        <v>1000</v>
      </c>
      <c r="F59" s="48"/>
      <c r="G59" s="44"/>
    </row>
    <row r="60" spans="1:7">
      <c r="A60" s="272"/>
      <c r="B60" s="271"/>
      <c r="C60" s="31">
        <v>5</v>
      </c>
      <c r="D60" s="18" t="s">
        <v>61</v>
      </c>
      <c r="E60" s="16">
        <v>943</v>
      </c>
      <c r="F60" s="48"/>
      <c r="G60" s="44"/>
    </row>
    <row r="61" spans="1:7" ht="15" thickBot="1">
      <c r="A61" s="272"/>
      <c r="B61" s="271"/>
      <c r="C61" s="35">
        <v>6</v>
      </c>
      <c r="D61" s="36" t="s">
        <v>62</v>
      </c>
      <c r="E61" s="61">
        <v>1500</v>
      </c>
      <c r="F61" s="49"/>
      <c r="G61" s="45"/>
    </row>
    <row r="62" spans="1:7" ht="15.75" thickBot="1">
      <c r="A62" s="65"/>
      <c r="B62" s="62" t="s">
        <v>6</v>
      </c>
      <c r="C62" s="64"/>
      <c r="D62" s="66"/>
      <c r="E62" s="57">
        <v>11443</v>
      </c>
      <c r="F62" s="73"/>
      <c r="G62" s="74"/>
    </row>
    <row r="63" spans="1:7">
      <c r="A63" s="272">
        <v>8</v>
      </c>
      <c r="B63" s="270" t="s">
        <v>13</v>
      </c>
      <c r="C63" s="34">
        <v>1</v>
      </c>
      <c r="D63" s="27" t="s">
        <v>63</v>
      </c>
      <c r="E63" s="25">
        <v>15000</v>
      </c>
      <c r="F63" s="47"/>
      <c r="G63" s="43"/>
    </row>
    <row r="64" spans="1:7">
      <c r="A64" s="272"/>
      <c r="B64" s="260"/>
      <c r="C64" s="5">
        <v>2</v>
      </c>
      <c r="D64" s="18" t="s">
        <v>64</v>
      </c>
      <c r="E64" s="16">
        <v>4000</v>
      </c>
      <c r="F64" s="48"/>
      <c r="G64" s="44"/>
    </row>
    <row r="65" spans="1:7">
      <c r="A65" s="272"/>
      <c r="B65" s="260"/>
      <c r="C65" s="5">
        <v>3</v>
      </c>
      <c r="D65" s="18" t="s">
        <v>65</v>
      </c>
      <c r="E65" s="16">
        <v>3000</v>
      </c>
      <c r="F65" s="48"/>
      <c r="G65" s="44"/>
    </row>
    <row r="66" spans="1:7">
      <c r="A66" s="272"/>
      <c r="B66" s="260"/>
      <c r="C66" s="30">
        <v>4</v>
      </c>
      <c r="D66" s="18" t="s">
        <v>66</v>
      </c>
      <c r="E66" s="16">
        <v>3000</v>
      </c>
      <c r="F66" s="48"/>
      <c r="G66" s="44"/>
    </row>
    <row r="67" spans="1:7">
      <c r="A67" s="272"/>
      <c r="B67" s="260"/>
      <c r="C67" s="5">
        <v>5</v>
      </c>
      <c r="D67" s="19" t="s">
        <v>67</v>
      </c>
      <c r="E67" s="16">
        <v>2662</v>
      </c>
      <c r="F67" s="48"/>
      <c r="G67" s="44"/>
    </row>
    <row r="68" spans="1:7" ht="15" thickBot="1">
      <c r="A68" s="272"/>
      <c r="B68" s="260"/>
      <c r="C68" s="8">
        <v>6</v>
      </c>
      <c r="D68" s="36" t="s">
        <v>68</v>
      </c>
      <c r="E68" s="61">
        <v>4000</v>
      </c>
      <c r="F68" s="49"/>
      <c r="G68" s="45"/>
    </row>
    <row r="69" spans="1:7" ht="15.75" thickBot="1">
      <c r="A69" s="65"/>
      <c r="B69" s="62" t="s">
        <v>6</v>
      </c>
      <c r="C69" s="64"/>
      <c r="D69" s="66"/>
      <c r="E69" s="57">
        <v>31662</v>
      </c>
      <c r="F69" s="73"/>
      <c r="G69" s="74"/>
    </row>
    <row r="70" spans="1:7">
      <c r="A70" s="272">
        <v>9</v>
      </c>
      <c r="B70" s="263" t="s">
        <v>14</v>
      </c>
      <c r="C70" s="34">
        <v>1</v>
      </c>
      <c r="D70" s="27" t="s">
        <v>69</v>
      </c>
      <c r="E70" s="25">
        <v>5000</v>
      </c>
      <c r="F70" s="47"/>
      <c r="G70" s="43"/>
    </row>
    <row r="71" spans="1:7">
      <c r="A71" s="272"/>
      <c r="B71" s="273"/>
      <c r="C71" s="5">
        <v>2</v>
      </c>
      <c r="D71" s="18" t="s">
        <v>70</v>
      </c>
      <c r="E71" s="16">
        <v>7000</v>
      </c>
      <c r="F71" s="48"/>
      <c r="G71" s="44"/>
    </row>
    <row r="72" spans="1:7">
      <c r="A72" s="272"/>
      <c r="B72" s="273"/>
      <c r="C72" s="5">
        <v>3</v>
      </c>
      <c r="D72" s="18" t="s">
        <v>71</v>
      </c>
      <c r="E72" s="16">
        <v>3500</v>
      </c>
      <c r="F72" s="48"/>
      <c r="G72" s="44"/>
    </row>
    <row r="73" spans="1:7">
      <c r="A73" s="272"/>
      <c r="B73" s="273"/>
      <c r="C73" s="30">
        <v>4</v>
      </c>
      <c r="D73" s="18" t="s">
        <v>72</v>
      </c>
      <c r="E73" s="16">
        <v>5000</v>
      </c>
      <c r="F73" s="48"/>
      <c r="G73" s="44"/>
    </row>
    <row r="74" spans="1:7">
      <c r="A74" s="272"/>
      <c r="B74" s="273"/>
      <c r="C74" s="5">
        <v>5</v>
      </c>
      <c r="D74" s="18" t="s">
        <v>73</v>
      </c>
      <c r="E74" s="16">
        <v>8508</v>
      </c>
      <c r="F74" s="48"/>
      <c r="G74" s="44"/>
    </row>
    <row r="75" spans="1:7">
      <c r="A75" s="272"/>
      <c r="B75" s="273"/>
      <c r="C75" s="5">
        <v>6</v>
      </c>
      <c r="D75" s="18" t="s">
        <v>74</v>
      </c>
      <c r="E75" s="16">
        <v>500</v>
      </c>
      <c r="F75" s="48"/>
      <c r="G75" s="44"/>
    </row>
    <row r="76" spans="1:7">
      <c r="A76" s="272"/>
      <c r="B76" s="273"/>
      <c r="C76" s="30">
        <v>7</v>
      </c>
      <c r="D76" s="18" t="s">
        <v>75</v>
      </c>
      <c r="E76" s="16">
        <v>2000</v>
      </c>
      <c r="F76" s="48"/>
      <c r="G76" s="44"/>
    </row>
    <row r="77" spans="1:7" ht="15" thickBot="1">
      <c r="A77" s="272"/>
      <c r="B77" s="273"/>
      <c r="C77" s="8">
        <v>8</v>
      </c>
      <c r="D77" s="36" t="s">
        <v>76</v>
      </c>
      <c r="E77" s="61">
        <v>1000</v>
      </c>
      <c r="F77" s="49"/>
      <c r="G77" s="45"/>
    </row>
    <row r="78" spans="1:7" ht="15.75" thickBot="1">
      <c r="A78" s="37"/>
      <c r="B78" s="62" t="s">
        <v>6</v>
      </c>
      <c r="C78" s="64"/>
      <c r="D78" s="66"/>
      <c r="E78" s="57">
        <v>32508</v>
      </c>
      <c r="F78" s="73"/>
      <c r="G78" s="74"/>
    </row>
    <row r="79" spans="1:7">
      <c r="A79" s="261">
        <v>10</v>
      </c>
      <c r="B79" s="263" t="s">
        <v>15</v>
      </c>
      <c r="C79" s="34">
        <v>1</v>
      </c>
      <c r="D79" s="27" t="s">
        <v>77</v>
      </c>
      <c r="E79" s="25">
        <v>10000</v>
      </c>
      <c r="F79" s="47"/>
      <c r="G79" s="43"/>
    </row>
    <row r="80" spans="1:7" ht="15" thickBot="1">
      <c r="A80" s="262"/>
      <c r="B80" s="264"/>
      <c r="C80" s="68">
        <v>2</v>
      </c>
      <c r="D80" s="36" t="s">
        <v>78</v>
      </c>
      <c r="E80" s="61">
        <v>22508</v>
      </c>
      <c r="F80" s="49"/>
      <c r="G80" s="45"/>
    </row>
    <row r="81" spans="1:7" ht="15.75" thickBot="1">
      <c r="A81" s="67"/>
      <c r="B81" s="62" t="s">
        <v>6</v>
      </c>
      <c r="C81" s="64"/>
      <c r="D81" s="66"/>
      <c r="E81" s="57">
        <v>32508</v>
      </c>
      <c r="F81" s="73"/>
      <c r="G81" s="74"/>
    </row>
    <row r="82" spans="1:7" ht="15.75" thickBot="1">
      <c r="A82" s="38"/>
      <c r="B82" s="69" t="s">
        <v>16</v>
      </c>
      <c r="C82" s="70"/>
      <c r="D82" s="71"/>
      <c r="E82" s="72">
        <v>210487</v>
      </c>
      <c r="F82" s="51"/>
      <c r="G82" s="46"/>
    </row>
    <row r="85" spans="1:7">
      <c r="B85" s="9"/>
      <c r="C85" s="9"/>
    </row>
  </sheetData>
  <mergeCells count="22">
    <mergeCell ref="A79:A80"/>
    <mergeCell ref="B79:B80"/>
    <mergeCell ref="A1:G1"/>
    <mergeCell ref="F2:G2"/>
    <mergeCell ref="B56:B61"/>
    <mergeCell ref="A56:A61"/>
    <mergeCell ref="A63:A68"/>
    <mergeCell ref="B63:B68"/>
    <mergeCell ref="A70:A77"/>
    <mergeCell ref="B70:B77"/>
    <mergeCell ref="B30:B32"/>
    <mergeCell ref="A30:A32"/>
    <mergeCell ref="A34:A45"/>
    <mergeCell ref="B34:B45"/>
    <mergeCell ref="A47:A54"/>
    <mergeCell ref="B47:B54"/>
    <mergeCell ref="B4:B11"/>
    <mergeCell ref="B13:B20"/>
    <mergeCell ref="A13:A20"/>
    <mergeCell ref="A4:A11"/>
    <mergeCell ref="A22:A28"/>
    <mergeCell ref="B22:B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92"/>
  <sheetViews>
    <sheetView workbookViewId="0">
      <selection activeCell="G25" sqref="G25"/>
    </sheetView>
  </sheetViews>
  <sheetFormatPr defaultRowHeight="14.25"/>
  <cols>
    <col min="4" max="4" width="9.375" bestFit="1" customWidth="1"/>
  </cols>
  <sheetData>
    <row r="1" spans="2:5" ht="15" thickBot="1"/>
    <row r="2" spans="2:5">
      <c r="B2" s="81" t="s">
        <v>83</v>
      </c>
      <c r="C2" s="82" t="s">
        <v>84</v>
      </c>
      <c r="D2" s="82" t="s">
        <v>3</v>
      </c>
      <c r="E2" s="83"/>
    </row>
    <row r="3" spans="2:5">
      <c r="B3" s="84">
        <v>1010</v>
      </c>
      <c r="C3" s="3">
        <v>6050</v>
      </c>
      <c r="D3" s="2">
        <v>15000</v>
      </c>
      <c r="E3" s="85" t="s">
        <v>88</v>
      </c>
    </row>
    <row r="4" spans="2:5">
      <c r="B4" s="86" t="s">
        <v>6</v>
      </c>
      <c r="C4" s="75"/>
      <c r="D4" s="78">
        <v>15000</v>
      </c>
      <c r="E4" s="87"/>
    </row>
    <row r="5" spans="2:5">
      <c r="B5" s="84">
        <v>60016</v>
      </c>
      <c r="C5" s="3">
        <v>4210</v>
      </c>
      <c r="D5" s="2">
        <v>1200</v>
      </c>
      <c r="E5" s="85" t="s">
        <v>89</v>
      </c>
    </row>
    <row r="6" spans="2:5">
      <c r="B6" s="84"/>
      <c r="C6" s="3"/>
      <c r="D6" s="2">
        <v>2383</v>
      </c>
      <c r="E6" s="85" t="s">
        <v>90</v>
      </c>
    </row>
    <row r="7" spans="2:5">
      <c r="B7" s="84"/>
      <c r="C7" s="3"/>
      <c r="D7" s="2">
        <v>1200</v>
      </c>
      <c r="E7" s="85" t="s">
        <v>91</v>
      </c>
    </row>
    <row r="8" spans="2:5">
      <c r="B8" s="84"/>
      <c r="C8" s="3"/>
      <c r="D8" s="2">
        <v>500</v>
      </c>
      <c r="E8" s="85" t="s">
        <v>92</v>
      </c>
    </row>
    <row r="9" spans="2:5">
      <c r="B9" s="84"/>
      <c r="C9" s="3"/>
      <c r="D9" s="2">
        <v>500</v>
      </c>
      <c r="E9" s="85" t="s">
        <v>93</v>
      </c>
    </row>
    <row r="10" spans="2:5">
      <c r="B10" s="88"/>
      <c r="C10" s="76"/>
      <c r="D10" s="80">
        <v>2662</v>
      </c>
      <c r="E10" s="89" t="s">
        <v>94</v>
      </c>
    </row>
    <row r="11" spans="2:5">
      <c r="B11" s="86" t="s">
        <v>6</v>
      </c>
      <c r="C11" s="75"/>
      <c r="D11" s="78">
        <f>SUM(D5:D10)</f>
        <v>8445</v>
      </c>
      <c r="E11" s="87"/>
    </row>
    <row r="12" spans="2:5">
      <c r="B12" s="84">
        <v>60016</v>
      </c>
      <c r="C12" s="3">
        <v>4300</v>
      </c>
      <c r="D12" s="80">
        <v>200</v>
      </c>
      <c r="E12" s="89" t="s">
        <v>85</v>
      </c>
    </row>
    <row r="13" spans="2:5">
      <c r="B13" s="84"/>
      <c r="C13" s="3"/>
      <c r="D13" s="80">
        <v>750</v>
      </c>
      <c r="E13" s="89" t="s">
        <v>86</v>
      </c>
    </row>
    <row r="14" spans="2:5">
      <c r="B14" s="84"/>
      <c r="C14" s="3"/>
      <c r="D14" s="80">
        <v>3000</v>
      </c>
      <c r="E14" s="89" t="s">
        <v>87</v>
      </c>
    </row>
    <row r="15" spans="2:5">
      <c r="B15" s="90"/>
      <c r="C15" s="79"/>
      <c r="D15" s="80">
        <v>1500</v>
      </c>
      <c r="E15" s="89" t="s">
        <v>95</v>
      </c>
    </row>
    <row r="16" spans="2:5">
      <c r="B16" s="90"/>
      <c r="C16" s="79"/>
      <c r="D16" s="80">
        <v>3000</v>
      </c>
      <c r="E16" s="89" t="s">
        <v>96</v>
      </c>
    </row>
    <row r="17" spans="2:7">
      <c r="B17" s="90"/>
      <c r="C17" s="79"/>
      <c r="D17" s="80">
        <v>200</v>
      </c>
      <c r="E17" s="89" t="s">
        <v>97</v>
      </c>
    </row>
    <row r="18" spans="2:7">
      <c r="B18" s="90"/>
      <c r="C18" s="79"/>
      <c r="D18" s="80">
        <v>4000</v>
      </c>
      <c r="E18" s="89" t="s">
        <v>98</v>
      </c>
      <c r="F18" s="9"/>
      <c r="G18" s="9"/>
    </row>
    <row r="19" spans="2:7">
      <c r="B19" s="90"/>
      <c r="C19" s="79"/>
      <c r="D19" s="4">
        <v>2000</v>
      </c>
      <c r="E19" s="91" t="s">
        <v>99</v>
      </c>
    </row>
    <row r="20" spans="2:7">
      <c r="B20" s="90"/>
      <c r="C20" s="79"/>
      <c r="D20" s="4">
        <v>1000</v>
      </c>
      <c r="E20" s="91" t="s">
        <v>100</v>
      </c>
    </row>
    <row r="21" spans="2:7">
      <c r="B21" s="90"/>
      <c r="C21" s="79"/>
      <c r="D21" s="4">
        <v>2000</v>
      </c>
      <c r="E21" s="91" t="s">
        <v>102</v>
      </c>
    </row>
    <row r="22" spans="2:7">
      <c r="B22" s="90"/>
      <c r="C22" s="79"/>
      <c r="D22" s="4">
        <v>500</v>
      </c>
      <c r="E22" s="91" t="s">
        <v>101</v>
      </c>
    </row>
    <row r="23" spans="2:7">
      <c r="B23" s="90"/>
      <c r="C23" s="79"/>
      <c r="D23" s="4">
        <v>1500</v>
      </c>
      <c r="E23" s="91" t="s">
        <v>103</v>
      </c>
    </row>
    <row r="24" spans="2:7">
      <c r="B24" s="86" t="s">
        <v>6</v>
      </c>
      <c r="C24" s="75"/>
      <c r="D24" s="78">
        <f>SUM(D12:D23)</f>
        <v>19650</v>
      </c>
      <c r="E24" s="87"/>
    </row>
    <row r="25" spans="2:7">
      <c r="B25" s="84">
        <v>60016</v>
      </c>
      <c r="C25" s="3">
        <v>6050</v>
      </c>
      <c r="D25" s="2">
        <v>1567</v>
      </c>
      <c r="E25" s="85" t="s">
        <v>104</v>
      </c>
    </row>
    <row r="26" spans="2:7">
      <c r="B26" s="84"/>
      <c r="C26" s="3"/>
      <c r="D26" s="2">
        <v>6000</v>
      </c>
      <c r="E26" s="85" t="s">
        <v>105</v>
      </c>
    </row>
    <row r="27" spans="2:7">
      <c r="B27" s="84"/>
      <c r="C27" s="3"/>
      <c r="D27" s="2">
        <v>5000</v>
      </c>
      <c r="E27" s="85" t="s">
        <v>106</v>
      </c>
    </row>
    <row r="28" spans="2:7">
      <c r="B28" s="84"/>
      <c r="C28" s="3"/>
      <c r="D28" s="2">
        <v>3913</v>
      </c>
      <c r="E28" s="85" t="s">
        <v>107</v>
      </c>
    </row>
    <row r="29" spans="2:7">
      <c r="B29" s="84"/>
      <c r="C29" s="3"/>
      <c r="D29" s="2">
        <v>3500</v>
      </c>
      <c r="E29" s="85" t="s">
        <v>108</v>
      </c>
    </row>
    <row r="30" spans="2:7">
      <c r="B30" s="86" t="s">
        <v>6</v>
      </c>
      <c r="C30" s="75"/>
      <c r="D30" s="78">
        <f>SUM(D25:D29)</f>
        <v>19980</v>
      </c>
      <c r="E30" s="87"/>
    </row>
    <row r="31" spans="2:7">
      <c r="B31" s="84">
        <v>63095</v>
      </c>
      <c r="C31" s="3">
        <v>4300</v>
      </c>
      <c r="D31" s="2">
        <v>2000</v>
      </c>
      <c r="E31" s="85" t="s">
        <v>152</v>
      </c>
    </row>
    <row r="32" spans="2:7">
      <c r="B32" s="86" t="s">
        <v>6</v>
      </c>
      <c r="C32" s="75"/>
      <c r="D32" s="78">
        <v>2000</v>
      </c>
      <c r="E32" s="87"/>
    </row>
    <row r="33" spans="2:5">
      <c r="B33" s="84">
        <v>75412</v>
      </c>
      <c r="C33" s="3">
        <v>4210</v>
      </c>
      <c r="D33" s="2">
        <v>1000</v>
      </c>
      <c r="E33" s="85" t="s">
        <v>109</v>
      </c>
    </row>
    <row r="34" spans="2:5">
      <c r="B34" s="84"/>
      <c r="C34" s="3"/>
      <c r="D34" s="2">
        <v>1600</v>
      </c>
      <c r="E34" s="85" t="s">
        <v>110</v>
      </c>
    </row>
    <row r="35" spans="2:5">
      <c r="B35" s="84"/>
      <c r="C35" s="3"/>
      <c r="D35" s="2">
        <v>6000</v>
      </c>
      <c r="E35" s="85" t="s">
        <v>111</v>
      </c>
    </row>
    <row r="36" spans="2:5">
      <c r="B36" s="84"/>
      <c r="C36" s="3"/>
      <c r="D36" s="2">
        <v>2000</v>
      </c>
      <c r="E36" s="85" t="s">
        <v>112</v>
      </c>
    </row>
    <row r="37" spans="2:5">
      <c r="B37" s="84"/>
      <c r="C37" s="3"/>
      <c r="D37" s="4">
        <v>1000</v>
      </c>
      <c r="E37" s="91" t="s">
        <v>113</v>
      </c>
    </row>
    <row r="38" spans="2:5">
      <c r="B38" s="84"/>
      <c r="C38" s="3"/>
      <c r="D38" s="4">
        <v>5000</v>
      </c>
      <c r="E38" s="91" t="s">
        <v>114</v>
      </c>
    </row>
    <row r="39" spans="2:5">
      <c r="B39" s="84"/>
      <c r="C39" s="3"/>
      <c r="D39" s="4">
        <v>4000</v>
      </c>
      <c r="E39" s="91" t="s">
        <v>116</v>
      </c>
    </row>
    <row r="40" spans="2:5">
      <c r="B40" s="84"/>
      <c r="C40" s="3"/>
      <c r="D40" s="4">
        <v>7000</v>
      </c>
      <c r="E40" s="91" t="s">
        <v>117</v>
      </c>
    </row>
    <row r="41" spans="2:5">
      <c r="B41" s="86" t="s">
        <v>6</v>
      </c>
      <c r="C41" s="75"/>
      <c r="D41" s="78">
        <f>SUM(D33:D40)</f>
        <v>27600</v>
      </c>
      <c r="E41" s="87"/>
    </row>
    <row r="42" spans="2:5">
      <c r="B42" s="88">
        <v>75412</v>
      </c>
      <c r="C42" s="76">
        <v>4300</v>
      </c>
      <c r="D42" s="80">
        <v>4000</v>
      </c>
      <c r="E42" s="89" t="s">
        <v>115</v>
      </c>
    </row>
    <row r="43" spans="2:5">
      <c r="B43" s="86" t="s">
        <v>6</v>
      </c>
      <c r="C43" s="75"/>
      <c r="D43" s="78">
        <v>4000</v>
      </c>
      <c r="E43" s="87"/>
    </row>
    <row r="44" spans="2:5">
      <c r="B44" s="84">
        <v>75412</v>
      </c>
      <c r="C44" s="3">
        <v>6050</v>
      </c>
      <c r="D44" s="2">
        <v>10000</v>
      </c>
      <c r="E44" s="85" t="s">
        <v>118</v>
      </c>
    </row>
    <row r="45" spans="2:5">
      <c r="B45" s="86" t="s">
        <v>6</v>
      </c>
      <c r="C45" s="75"/>
      <c r="D45" s="78">
        <v>10000</v>
      </c>
      <c r="E45" s="87"/>
    </row>
    <row r="46" spans="2:5">
      <c r="B46" s="84">
        <v>90004</v>
      </c>
      <c r="C46" s="3">
        <v>4210</v>
      </c>
      <c r="D46" s="2">
        <v>10000</v>
      </c>
      <c r="E46" s="85" t="s">
        <v>119</v>
      </c>
    </row>
    <row r="47" spans="2:5">
      <c r="B47" s="84"/>
      <c r="C47" s="3"/>
      <c r="D47" s="2">
        <v>963</v>
      </c>
      <c r="E47" s="85" t="s">
        <v>120</v>
      </c>
    </row>
    <row r="48" spans="2:5">
      <c r="B48" s="86" t="s">
        <v>6</v>
      </c>
      <c r="C48" s="75"/>
      <c r="D48" s="78">
        <f>SUM(D46:D47)</f>
        <v>10963</v>
      </c>
      <c r="E48" s="87"/>
    </row>
    <row r="49" spans="2:5">
      <c r="B49" s="84">
        <v>90015</v>
      </c>
      <c r="C49" s="3">
        <v>6050</v>
      </c>
      <c r="D49" s="2">
        <v>1000</v>
      </c>
      <c r="E49" s="85" t="s">
        <v>121</v>
      </c>
    </row>
    <row r="50" spans="2:5">
      <c r="B50" s="84"/>
      <c r="C50" s="3"/>
      <c r="D50" s="2">
        <v>4000</v>
      </c>
      <c r="E50" s="85" t="s">
        <v>122</v>
      </c>
    </row>
    <row r="51" spans="2:5">
      <c r="B51" s="84"/>
      <c r="C51" s="3"/>
      <c r="D51" s="2">
        <v>22508</v>
      </c>
      <c r="E51" s="85" t="s">
        <v>123</v>
      </c>
    </row>
    <row r="52" spans="2:5">
      <c r="B52" s="86" t="s">
        <v>6</v>
      </c>
      <c r="C52" s="75"/>
      <c r="D52" s="78">
        <f>SUM(D49:D51)</f>
        <v>27508</v>
      </c>
      <c r="E52" s="87"/>
    </row>
    <row r="53" spans="2:5">
      <c r="B53" s="84">
        <v>92109</v>
      </c>
      <c r="C53" s="3">
        <v>4210</v>
      </c>
      <c r="D53" s="2">
        <v>2000</v>
      </c>
      <c r="E53" s="85" t="s">
        <v>124</v>
      </c>
    </row>
    <row r="54" spans="2:5">
      <c r="B54" s="84"/>
      <c r="C54" s="3"/>
      <c r="D54" s="2">
        <v>2000</v>
      </c>
      <c r="E54" s="85" t="s">
        <v>125</v>
      </c>
    </row>
    <row r="55" spans="2:5">
      <c r="B55" s="84"/>
      <c r="C55" s="3"/>
      <c r="D55" s="2">
        <v>3000</v>
      </c>
      <c r="E55" s="85" t="s">
        <v>126</v>
      </c>
    </row>
    <row r="56" spans="2:5">
      <c r="B56" s="84"/>
      <c r="C56" s="3"/>
      <c r="D56" s="2">
        <v>3158</v>
      </c>
      <c r="E56" s="85" t="s">
        <v>127</v>
      </c>
    </row>
    <row r="57" spans="2:5">
      <c r="B57" s="84"/>
      <c r="C57" s="3"/>
      <c r="D57" s="2">
        <v>120</v>
      </c>
      <c r="E57" s="85" t="s">
        <v>128</v>
      </c>
    </row>
    <row r="58" spans="2:5">
      <c r="B58" s="84"/>
      <c r="C58" s="3"/>
      <c r="D58" s="4">
        <v>500</v>
      </c>
      <c r="E58" s="91" t="s">
        <v>145</v>
      </c>
    </row>
    <row r="59" spans="2:5">
      <c r="B59" s="84"/>
      <c r="C59" s="3"/>
      <c r="D59" s="4">
        <v>1000</v>
      </c>
      <c r="E59" s="91" t="s">
        <v>138</v>
      </c>
    </row>
    <row r="60" spans="2:5">
      <c r="B60" s="84"/>
      <c r="C60" s="3"/>
      <c r="D60" s="4">
        <v>1000</v>
      </c>
      <c r="E60" s="91" t="s">
        <v>139</v>
      </c>
    </row>
    <row r="61" spans="2:5">
      <c r="B61" s="84"/>
      <c r="C61" s="3"/>
      <c r="D61" s="4">
        <v>2000</v>
      </c>
      <c r="E61" s="91" t="s">
        <v>141</v>
      </c>
    </row>
    <row r="62" spans="2:5">
      <c r="B62" s="84"/>
      <c r="C62" s="3"/>
      <c r="D62" s="4">
        <v>1000</v>
      </c>
      <c r="E62" s="91" t="s">
        <v>147</v>
      </c>
    </row>
    <row r="63" spans="2:5">
      <c r="B63" s="84"/>
      <c r="C63" s="3"/>
      <c r="D63" s="4">
        <v>943</v>
      </c>
      <c r="E63" s="91" t="s">
        <v>148</v>
      </c>
    </row>
    <row r="64" spans="2:5">
      <c r="B64" s="84"/>
      <c r="C64" s="3"/>
      <c r="D64" s="2">
        <v>3000</v>
      </c>
      <c r="E64" s="85" t="s">
        <v>129</v>
      </c>
    </row>
    <row r="65" spans="2:5">
      <c r="B65" s="84"/>
      <c r="C65" s="3"/>
      <c r="D65" s="4">
        <v>5000</v>
      </c>
      <c r="E65" s="91" t="s">
        <v>130</v>
      </c>
    </row>
    <row r="66" spans="2:5">
      <c r="B66" s="84"/>
      <c r="C66" s="3"/>
      <c r="D66" s="4">
        <v>3500</v>
      </c>
      <c r="E66" s="91" t="s">
        <v>131</v>
      </c>
    </row>
    <row r="67" spans="2:5">
      <c r="B67" s="84"/>
      <c r="C67" s="3"/>
      <c r="D67" s="4">
        <v>1000</v>
      </c>
      <c r="E67" s="91" t="s">
        <v>132</v>
      </c>
    </row>
    <row r="68" spans="2:5">
      <c r="B68" s="84"/>
      <c r="C68" s="3"/>
      <c r="D68" s="4">
        <v>500</v>
      </c>
      <c r="E68" s="91" t="s">
        <v>133</v>
      </c>
    </row>
    <row r="69" spans="2:5">
      <c r="B69" s="86" t="s">
        <v>6</v>
      </c>
      <c r="C69" s="75"/>
      <c r="D69" s="78">
        <f>SUM(D53:D68)</f>
        <v>29721</v>
      </c>
      <c r="E69" s="87"/>
    </row>
    <row r="70" spans="2:5">
      <c r="B70" s="84">
        <v>92109</v>
      </c>
      <c r="C70" s="3">
        <v>4270</v>
      </c>
      <c r="D70" s="2">
        <v>3000</v>
      </c>
      <c r="E70" s="85" t="s">
        <v>134</v>
      </c>
    </row>
    <row r="71" spans="2:5">
      <c r="B71" s="86" t="s">
        <v>6</v>
      </c>
      <c r="C71" s="75"/>
      <c r="D71" s="78">
        <v>3000</v>
      </c>
      <c r="E71" s="87"/>
    </row>
    <row r="72" spans="2:5">
      <c r="B72" s="84">
        <v>92109</v>
      </c>
      <c r="C72" s="3">
        <v>4300</v>
      </c>
      <c r="D72" s="2">
        <v>800</v>
      </c>
      <c r="E72" s="85" t="s">
        <v>142</v>
      </c>
    </row>
    <row r="73" spans="2:5">
      <c r="B73" s="86" t="s">
        <v>6</v>
      </c>
      <c r="C73" s="75"/>
      <c r="D73" s="78">
        <v>800</v>
      </c>
      <c r="E73" s="87"/>
    </row>
    <row r="74" spans="2:5">
      <c r="B74" s="84">
        <v>92109</v>
      </c>
      <c r="C74" s="3">
        <v>6050</v>
      </c>
      <c r="D74" s="2">
        <v>6692</v>
      </c>
      <c r="E74" s="85" t="s">
        <v>135</v>
      </c>
    </row>
    <row r="75" spans="2:5">
      <c r="B75" s="86" t="s">
        <v>6</v>
      </c>
      <c r="C75" s="75"/>
      <c r="D75" s="78">
        <v>6692</v>
      </c>
      <c r="E75" s="87"/>
    </row>
    <row r="76" spans="2:5">
      <c r="B76" s="84">
        <v>92195</v>
      </c>
      <c r="C76" s="3">
        <v>4210</v>
      </c>
      <c r="D76" s="2">
        <v>2000</v>
      </c>
      <c r="E76" s="85" t="s">
        <v>140</v>
      </c>
    </row>
    <row r="77" spans="2:5">
      <c r="B77" s="86" t="s">
        <v>6</v>
      </c>
      <c r="C77" s="75"/>
      <c r="D77" s="78">
        <v>2000</v>
      </c>
      <c r="E77" s="87"/>
    </row>
    <row r="78" spans="2:5">
      <c r="B78" s="84">
        <v>92195</v>
      </c>
      <c r="C78" s="3">
        <v>4300</v>
      </c>
      <c r="D78" s="2">
        <v>300</v>
      </c>
      <c r="E78" s="85" t="s">
        <v>136</v>
      </c>
    </row>
    <row r="79" spans="2:5">
      <c r="B79" s="84"/>
      <c r="C79" s="3"/>
      <c r="D79" s="2">
        <v>120</v>
      </c>
      <c r="E79" s="85" t="s">
        <v>137</v>
      </c>
    </row>
    <row r="80" spans="2:5">
      <c r="B80" s="86" t="s">
        <v>6</v>
      </c>
      <c r="C80" s="75"/>
      <c r="D80" s="78">
        <f>SUM(D78:D79)</f>
        <v>420</v>
      </c>
      <c r="E80" s="87"/>
    </row>
    <row r="81" spans="2:5">
      <c r="B81" s="88">
        <v>92605</v>
      </c>
      <c r="C81" s="76">
        <v>4210</v>
      </c>
      <c r="D81" s="80">
        <v>200</v>
      </c>
      <c r="E81" s="89" t="s">
        <v>146</v>
      </c>
    </row>
    <row r="82" spans="2:5">
      <c r="B82" s="88"/>
      <c r="C82" s="76"/>
      <c r="D82" s="80">
        <v>5000</v>
      </c>
      <c r="E82" s="89" t="s">
        <v>150</v>
      </c>
    </row>
    <row r="83" spans="2:5">
      <c r="B83" s="88"/>
      <c r="C83" s="76"/>
      <c r="D83" s="80">
        <v>8508</v>
      </c>
      <c r="E83" s="89" t="s">
        <v>151</v>
      </c>
    </row>
    <row r="84" spans="2:5">
      <c r="B84" s="86" t="s">
        <v>6</v>
      </c>
      <c r="C84" s="75"/>
      <c r="D84" s="78">
        <f>SUM(D81:D83)</f>
        <v>13708</v>
      </c>
      <c r="E84" s="87"/>
    </row>
    <row r="85" spans="2:5">
      <c r="B85" s="84">
        <v>92601</v>
      </c>
      <c r="C85" s="3">
        <v>6050</v>
      </c>
      <c r="D85" s="2">
        <v>4000</v>
      </c>
      <c r="E85" s="85" t="s">
        <v>149</v>
      </c>
    </row>
    <row r="86" spans="2:5">
      <c r="B86" s="86" t="s">
        <v>6</v>
      </c>
      <c r="C86" s="75"/>
      <c r="D86" s="78">
        <v>4000</v>
      </c>
      <c r="E86" s="87"/>
    </row>
    <row r="87" spans="2:5">
      <c r="B87" s="84">
        <v>92605</v>
      </c>
      <c r="C87" s="3">
        <v>4300</v>
      </c>
      <c r="D87" s="2">
        <v>1000</v>
      </c>
      <c r="E87" s="85" t="s">
        <v>143</v>
      </c>
    </row>
    <row r="88" spans="2:5">
      <c r="B88" s="84"/>
      <c r="C88" s="3"/>
      <c r="D88" s="2">
        <v>4000</v>
      </c>
      <c r="E88" s="85" t="s">
        <v>144</v>
      </c>
    </row>
    <row r="89" spans="2:5" ht="15" thickBot="1">
      <c r="B89" s="92" t="s">
        <v>6</v>
      </c>
      <c r="C89" s="93"/>
      <c r="D89" s="94">
        <f>SUM(D87:D88)</f>
        <v>5000</v>
      </c>
      <c r="E89" s="95"/>
    </row>
    <row r="90" spans="2:5" ht="15" thickBot="1">
      <c r="B90" s="96" t="s">
        <v>153</v>
      </c>
      <c r="C90" s="97"/>
      <c r="D90" s="98">
        <f>D89+D86+D84+D80+D77+D75+D73+D71+D69+D45+D41+D30+D24+D11+D4+D52+D48+D32+D43</f>
        <v>210487</v>
      </c>
      <c r="E90" s="99"/>
    </row>
    <row r="91" spans="2:5">
      <c r="D91" s="1"/>
    </row>
    <row r="92" spans="2:5">
      <c r="D92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OI129"/>
  <sheetViews>
    <sheetView tabSelected="1" showWhiteSpace="0" view="pageLayout" topLeftCell="B2" workbookViewId="0">
      <selection activeCell="I2" sqref="I1:I1048576"/>
    </sheetView>
  </sheetViews>
  <sheetFormatPr defaultRowHeight="14.25"/>
  <cols>
    <col min="1" max="1" width="1.75" customWidth="1"/>
    <col min="2" max="2" width="2.125" customWidth="1"/>
    <col min="3" max="3" width="9.625" customWidth="1"/>
    <col min="4" max="4" width="5.125" customWidth="1"/>
    <col min="5" max="5" width="39" customWidth="1"/>
    <col min="6" max="6" width="11.5" customWidth="1"/>
    <col min="7" max="7" width="5.25" customWidth="1"/>
    <col min="8" max="8" width="4.75" customWidth="1"/>
    <col min="9" max="9" width="15.125" hidden="1" customWidth="1"/>
    <col min="10" max="10" width="9" customWidth="1"/>
    <col min="11" max="11" width="13.625" customWidth="1"/>
    <col min="12" max="12" width="10.375" customWidth="1"/>
  </cols>
  <sheetData>
    <row r="1" spans="2:12" hidden="1"/>
    <row r="2" spans="2:12" ht="18.75" customHeight="1">
      <c r="B2" s="286"/>
      <c r="C2" s="286"/>
      <c r="D2" s="9"/>
      <c r="E2" s="9" t="s">
        <v>177</v>
      </c>
      <c r="F2" s="9"/>
      <c r="G2" s="9"/>
      <c r="H2" s="9"/>
    </row>
    <row r="3" spans="2:12" ht="20.25" customHeight="1" thickBot="1">
      <c r="B3" s="292" t="s">
        <v>299</v>
      </c>
      <c r="C3" s="292"/>
      <c r="D3" s="292"/>
      <c r="E3" s="292"/>
      <c r="F3" s="292"/>
      <c r="G3" s="292"/>
      <c r="H3" s="292"/>
      <c r="I3" s="9"/>
    </row>
    <row r="4" spans="2:12" ht="27.75" customHeight="1" thickBot="1">
      <c r="B4" s="275" t="s">
        <v>0</v>
      </c>
      <c r="C4" s="279" t="s">
        <v>1</v>
      </c>
      <c r="D4" s="275"/>
      <c r="E4" s="288" t="s">
        <v>2</v>
      </c>
      <c r="F4" s="275" t="s">
        <v>3</v>
      </c>
      <c r="G4" s="293" t="s">
        <v>4</v>
      </c>
      <c r="H4" s="294"/>
      <c r="I4" s="149" t="s">
        <v>154</v>
      </c>
      <c r="J4" s="275" t="s">
        <v>156</v>
      </c>
      <c r="K4" s="155" t="s">
        <v>158</v>
      </c>
      <c r="L4" s="277" t="s">
        <v>161</v>
      </c>
    </row>
    <row r="5" spans="2:12" ht="26.25" thickBot="1">
      <c r="B5" s="291"/>
      <c r="C5" s="290"/>
      <c r="D5" s="260"/>
      <c r="E5" s="289"/>
      <c r="F5" s="287"/>
      <c r="G5" s="143" t="s">
        <v>159</v>
      </c>
      <c r="H5" s="149" t="s">
        <v>160</v>
      </c>
      <c r="I5" s="148" t="s">
        <v>155</v>
      </c>
      <c r="J5" s="276"/>
      <c r="K5" s="148" t="s">
        <v>157</v>
      </c>
      <c r="L5" s="276"/>
    </row>
    <row r="6" spans="2:12">
      <c r="B6" s="276">
        <v>1</v>
      </c>
      <c r="C6" s="278" t="s">
        <v>5</v>
      </c>
      <c r="D6" s="122">
        <v>1</v>
      </c>
      <c r="E6" s="156" t="s">
        <v>162</v>
      </c>
      <c r="F6" s="157">
        <v>1000</v>
      </c>
      <c r="G6" s="158">
        <v>75412</v>
      </c>
      <c r="H6" s="158">
        <v>4210</v>
      </c>
      <c r="I6" s="144"/>
      <c r="J6" s="229"/>
      <c r="K6" s="144"/>
      <c r="L6" s="241"/>
    </row>
    <row r="7" spans="2:12">
      <c r="B7" s="276"/>
      <c r="C7" s="278"/>
      <c r="D7" s="121" t="s">
        <v>6</v>
      </c>
      <c r="E7" s="159"/>
      <c r="F7" s="160">
        <v>1000</v>
      </c>
      <c r="G7" s="161"/>
      <c r="H7" s="161"/>
      <c r="I7" s="131"/>
      <c r="J7" s="230">
        <f>J6</f>
        <v>0</v>
      </c>
      <c r="K7" s="131"/>
      <c r="L7" s="242">
        <f>F7-J7</f>
        <v>1000</v>
      </c>
    </row>
    <row r="8" spans="2:12">
      <c r="B8" s="276"/>
      <c r="C8" s="278"/>
      <c r="D8" s="122">
        <v>2</v>
      </c>
      <c r="E8" s="156" t="s">
        <v>178</v>
      </c>
      <c r="F8" s="157">
        <v>2000</v>
      </c>
      <c r="G8" s="158">
        <v>90015</v>
      </c>
      <c r="H8" s="158">
        <v>6050</v>
      </c>
      <c r="I8" s="144"/>
      <c r="J8" s="229"/>
      <c r="K8" s="132"/>
      <c r="L8" s="241"/>
    </row>
    <row r="9" spans="2:12">
      <c r="B9" s="276"/>
      <c r="C9" s="278"/>
      <c r="D9" s="121" t="s">
        <v>6</v>
      </c>
      <c r="E9" s="159"/>
      <c r="F9" s="160">
        <v>2000</v>
      </c>
      <c r="G9" s="161"/>
      <c r="H9" s="161"/>
      <c r="I9" s="131"/>
      <c r="J9" s="230">
        <f>J8</f>
        <v>0</v>
      </c>
      <c r="K9" s="131"/>
      <c r="L9" s="242">
        <f>F9-J9</f>
        <v>2000</v>
      </c>
    </row>
    <row r="10" spans="2:12">
      <c r="B10" s="276"/>
      <c r="C10" s="278"/>
      <c r="D10" s="122">
        <v>3</v>
      </c>
      <c r="E10" s="156" t="s">
        <v>22</v>
      </c>
      <c r="F10" s="157">
        <v>2000</v>
      </c>
      <c r="G10" s="158">
        <v>92109</v>
      </c>
      <c r="H10" s="158">
        <v>4210</v>
      </c>
      <c r="I10" s="162" t="s">
        <v>201</v>
      </c>
      <c r="J10" s="229">
        <v>61.28</v>
      </c>
      <c r="K10" s="132" t="s">
        <v>202</v>
      </c>
      <c r="L10" s="241"/>
    </row>
    <row r="11" spans="2:12" ht="27" customHeight="1">
      <c r="B11" s="276"/>
      <c r="C11" s="278"/>
      <c r="D11" s="122"/>
      <c r="E11" s="156"/>
      <c r="F11" s="157"/>
      <c r="G11" s="158"/>
      <c r="H11" s="158"/>
      <c r="I11" s="162" t="s">
        <v>203</v>
      </c>
      <c r="J11" s="229">
        <v>187.03</v>
      </c>
      <c r="K11" s="132" t="s">
        <v>204</v>
      </c>
      <c r="L11" s="241"/>
    </row>
    <row r="12" spans="2:12" ht="23.25" customHeight="1">
      <c r="B12" s="276"/>
      <c r="C12" s="278"/>
      <c r="D12" s="122"/>
      <c r="E12" s="156"/>
      <c r="F12" s="157"/>
      <c r="G12" s="158"/>
      <c r="H12" s="158"/>
      <c r="I12" s="162" t="s">
        <v>205</v>
      </c>
      <c r="J12" s="229">
        <v>35.01</v>
      </c>
      <c r="K12" s="132" t="s">
        <v>206</v>
      </c>
      <c r="L12" s="241"/>
    </row>
    <row r="13" spans="2:12" ht="27" customHeight="1">
      <c r="B13" s="276"/>
      <c r="C13" s="278"/>
      <c r="D13" s="122"/>
      <c r="E13" s="156"/>
      <c r="F13" s="157"/>
      <c r="G13" s="158"/>
      <c r="H13" s="158"/>
      <c r="I13" s="162" t="s">
        <v>207</v>
      </c>
      <c r="J13" s="229">
        <v>92.91</v>
      </c>
      <c r="K13" s="132" t="s">
        <v>208</v>
      </c>
      <c r="L13" s="241"/>
    </row>
    <row r="14" spans="2:12" ht="27" customHeight="1">
      <c r="B14" s="276"/>
      <c r="C14" s="278"/>
      <c r="D14" s="122"/>
      <c r="E14" s="156"/>
      <c r="F14" s="157"/>
      <c r="G14" s="158"/>
      <c r="H14" s="158"/>
      <c r="I14" s="162" t="s">
        <v>209</v>
      </c>
      <c r="J14" s="229">
        <v>342.8</v>
      </c>
      <c r="K14" s="132" t="s">
        <v>210</v>
      </c>
      <c r="L14" s="241"/>
    </row>
    <row r="15" spans="2:12" ht="15" customHeight="1">
      <c r="B15" s="276"/>
      <c r="C15" s="278"/>
      <c r="D15" s="121" t="s">
        <v>6</v>
      </c>
      <c r="E15" s="159"/>
      <c r="F15" s="160">
        <v>2000</v>
      </c>
      <c r="G15" s="161"/>
      <c r="H15" s="161"/>
      <c r="I15" s="131"/>
      <c r="J15" s="230">
        <f>SUM(J10:J14)</f>
        <v>719.03</v>
      </c>
      <c r="K15" s="131"/>
      <c r="L15" s="243">
        <f>F15-J15</f>
        <v>1280.97</v>
      </c>
    </row>
    <row r="16" spans="2:12" ht="36.75" customHeight="1">
      <c r="B16" s="276"/>
      <c r="C16" s="278"/>
      <c r="D16" s="122">
        <v>4</v>
      </c>
      <c r="E16" s="156" t="s">
        <v>166</v>
      </c>
      <c r="F16" s="157">
        <v>5003</v>
      </c>
      <c r="G16" s="163">
        <v>92695</v>
      </c>
      <c r="H16" s="158">
        <v>4210</v>
      </c>
      <c r="I16" s="132" t="s">
        <v>301</v>
      </c>
      <c r="J16" s="229">
        <v>5003</v>
      </c>
      <c r="K16" s="132" t="s">
        <v>300</v>
      </c>
      <c r="L16" s="241"/>
    </row>
    <row r="17" spans="2:14 6837:7159" ht="17.25" customHeight="1" thickBot="1">
      <c r="B17" s="276"/>
      <c r="C17" s="278"/>
      <c r="D17" s="164" t="s">
        <v>6</v>
      </c>
      <c r="E17" s="165"/>
      <c r="F17" s="166">
        <v>5003</v>
      </c>
      <c r="G17" s="167"/>
      <c r="H17" s="168"/>
      <c r="I17" s="169"/>
      <c r="J17" s="231">
        <f>J16</f>
        <v>5003</v>
      </c>
      <c r="K17" s="137"/>
      <c r="L17" s="244">
        <f t="shared" ref="L17:L96" si="0">F17-J17</f>
        <v>0</v>
      </c>
      <c r="JBY17" s="77"/>
      <c r="JBZ17" s="77"/>
      <c r="JCA17" s="77"/>
      <c r="JCB17" s="77"/>
      <c r="JCC17" s="77"/>
      <c r="JCD17" s="77"/>
      <c r="JCE17" s="77"/>
      <c r="JCF17" s="77"/>
      <c r="JCG17" s="77"/>
      <c r="JCH17" s="77"/>
      <c r="JCI17" s="77"/>
      <c r="JCJ17" s="77"/>
      <c r="JCK17" s="77"/>
      <c r="JCL17" s="77"/>
      <c r="JCM17" s="77"/>
      <c r="JCN17" s="77"/>
      <c r="JCO17" s="77"/>
      <c r="JCP17" s="77"/>
      <c r="JCQ17" s="77"/>
      <c r="JCR17" s="77"/>
      <c r="JCS17" s="77"/>
      <c r="JCT17" s="77"/>
      <c r="JCU17" s="77"/>
      <c r="JCV17" s="77"/>
      <c r="JCW17" s="77"/>
      <c r="JCX17" s="77"/>
      <c r="JCY17" s="77"/>
      <c r="JCZ17" s="77"/>
      <c r="JDA17" s="77"/>
      <c r="JDB17" s="77"/>
      <c r="JDC17" s="77"/>
      <c r="JDD17" s="77"/>
      <c r="JDE17" s="77"/>
      <c r="JDF17" s="77"/>
      <c r="JDG17" s="77"/>
      <c r="JDH17" s="77"/>
      <c r="JDI17" s="77"/>
      <c r="JDJ17" s="77"/>
      <c r="JDK17" s="77"/>
      <c r="JDL17" s="77"/>
      <c r="JDM17" s="77"/>
      <c r="JDN17" s="77"/>
      <c r="JDO17" s="77"/>
      <c r="JDP17" s="77"/>
      <c r="JDQ17" s="77"/>
      <c r="JDR17" s="77"/>
      <c r="JDS17" s="77"/>
      <c r="JDT17" s="77"/>
      <c r="JDU17" s="77"/>
      <c r="JDV17" s="77"/>
      <c r="JDW17" s="77"/>
      <c r="JDX17" s="77"/>
      <c r="JDY17" s="77"/>
      <c r="JDZ17" s="77"/>
      <c r="JEA17" s="77"/>
      <c r="JEB17" s="77"/>
      <c r="JEC17" s="77"/>
      <c r="JED17" s="77"/>
      <c r="JEE17" s="77"/>
      <c r="JEF17" s="77"/>
      <c r="JEG17" s="77"/>
      <c r="JEH17" s="77"/>
      <c r="JEI17" s="77"/>
      <c r="JEJ17" s="77"/>
      <c r="JEK17" s="77"/>
      <c r="JEL17" s="77"/>
      <c r="JEM17" s="77"/>
      <c r="JEN17" s="77"/>
      <c r="JEO17" s="77"/>
      <c r="JEP17" s="77"/>
      <c r="JEQ17" s="77"/>
      <c r="JER17" s="77"/>
      <c r="JES17" s="77"/>
      <c r="JET17" s="77"/>
      <c r="JEU17" s="77"/>
      <c r="JEV17" s="77"/>
      <c r="JEW17" s="77"/>
      <c r="JEX17" s="77"/>
      <c r="JEY17" s="77"/>
      <c r="JEZ17" s="77"/>
      <c r="JFA17" s="77"/>
      <c r="JFB17" s="77"/>
      <c r="JFC17" s="77"/>
      <c r="JFD17" s="77"/>
      <c r="JFE17" s="77"/>
      <c r="JFF17" s="77"/>
      <c r="JFG17" s="77"/>
      <c r="JFH17" s="77"/>
      <c r="JFI17" s="77"/>
      <c r="JFJ17" s="77"/>
      <c r="JFK17" s="77"/>
      <c r="JFL17" s="77"/>
      <c r="JFM17" s="77"/>
      <c r="JFN17" s="77"/>
      <c r="JFO17" s="77"/>
      <c r="JFP17" s="77"/>
      <c r="JFQ17" s="77"/>
      <c r="JFR17" s="77"/>
      <c r="JFS17" s="77"/>
      <c r="JFT17" s="77"/>
      <c r="JFU17" s="77"/>
      <c r="JFV17" s="77"/>
      <c r="JFW17" s="77"/>
      <c r="JFX17" s="77"/>
      <c r="JFY17" s="77"/>
      <c r="JFZ17" s="77"/>
      <c r="JGA17" s="77"/>
      <c r="JGB17" s="77"/>
      <c r="JGC17" s="77"/>
      <c r="JGD17" s="77"/>
      <c r="JGE17" s="77"/>
      <c r="JGF17" s="77"/>
      <c r="JGG17" s="77"/>
      <c r="JGH17" s="77"/>
      <c r="JGI17" s="77"/>
      <c r="JGJ17" s="77"/>
      <c r="JGK17" s="77"/>
      <c r="JGL17" s="77"/>
      <c r="JGM17" s="77"/>
      <c r="JGN17" s="77"/>
      <c r="JGO17" s="77"/>
      <c r="JGP17" s="77"/>
      <c r="JGQ17" s="77"/>
      <c r="JGR17" s="77"/>
      <c r="JGS17" s="77"/>
      <c r="JGT17" s="77"/>
      <c r="JGU17" s="77"/>
      <c r="JGV17" s="77"/>
      <c r="JGW17" s="77"/>
      <c r="JGX17" s="77"/>
      <c r="JGY17" s="77"/>
      <c r="JGZ17" s="77"/>
      <c r="JHA17" s="77"/>
      <c r="JHB17" s="77"/>
      <c r="JHC17" s="77"/>
      <c r="JHD17" s="77"/>
      <c r="JHE17" s="77"/>
      <c r="JHF17" s="77"/>
      <c r="JHG17" s="77"/>
      <c r="JHH17" s="77"/>
      <c r="JHI17" s="77"/>
      <c r="JHJ17" s="77"/>
      <c r="JHK17" s="77"/>
      <c r="JHL17" s="77"/>
      <c r="JHM17" s="77"/>
      <c r="JHN17" s="77"/>
      <c r="JHO17" s="77"/>
      <c r="JHP17" s="77"/>
      <c r="JHQ17" s="77"/>
      <c r="JHR17" s="77"/>
      <c r="JHS17" s="77"/>
      <c r="JHT17" s="77"/>
      <c r="JHU17" s="77"/>
      <c r="JHV17" s="77"/>
      <c r="JHW17" s="77"/>
      <c r="JHX17" s="77"/>
      <c r="JHY17" s="77"/>
      <c r="JHZ17" s="77"/>
      <c r="JIA17" s="77"/>
      <c r="JIB17" s="77"/>
      <c r="JIC17" s="77"/>
      <c r="JID17" s="77"/>
      <c r="JIE17" s="77"/>
      <c r="JIF17" s="77"/>
      <c r="JIG17" s="77"/>
      <c r="JIH17" s="77"/>
      <c r="JII17" s="77"/>
      <c r="JIJ17" s="77"/>
      <c r="JIK17" s="77"/>
      <c r="JIL17" s="77"/>
      <c r="JIM17" s="77"/>
      <c r="JIN17" s="77"/>
      <c r="JIO17" s="77"/>
      <c r="JIP17" s="77"/>
      <c r="JIQ17" s="77"/>
      <c r="JIR17" s="77"/>
      <c r="JIS17" s="77"/>
      <c r="JIT17" s="77"/>
      <c r="JIU17" s="77"/>
      <c r="JIV17" s="77"/>
      <c r="JIW17" s="77"/>
      <c r="JIX17" s="77"/>
      <c r="JIY17" s="77"/>
      <c r="JIZ17" s="77"/>
      <c r="JJA17" s="77"/>
      <c r="JJB17" s="77"/>
      <c r="JJC17" s="77"/>
      <c r="JJD17" s="77"/>
      <c r="JJE17" s="77"/>
      <c r="JJF17" s="77"/>
      <c r="JJG17" s="77"/>
      <c r="JJH17" s="77"/>
      <c r="JJI17" s="77"/>
      <c r="JJJ17" s="77"/>
      <c r="JJK17" s="77"/>
      <c r="JJL17" s="77"/>
      <c r="JJM17" s="77"/>
      <c r="JJN17" s="77"/>
      <c r="JJO17" s="77"/>
      <c r="JJP17" s="77"/>
      <c r="JJQ17" s="77"/>
      <c r="JJR17" s="77"/>
      <c r="JJS17" s="77"/>
      <c r="JJT17" s="77"/>
      <c r="JJU17" s="77"/>
      <c r="JJV17" s="77"/>
      <c r="JJW17" s="77"/>
      <c r="JJX17" s="77"/>
      <c r="JJY17" s="77"/>
      <c r="JJZ17" s="77"/>
      <c r="JKA17" s="77"/>
      <c r="JKB17" s="77"/>
      <c r="JKC17" s="77"/>
      <c r="JKD17" s="77"/>
      <c r="JKE17" s="77"/>
      <c r="JKF17" s="77"/>
      <c r="JKG17" s="77"/>
      <c r="JKH17" s="77"/>
      <c r="JKI17" s="77"/>
      <c r="JKJ17" s="77"/>
      <c r="JKK17" s="77"/>
      <c r="JKL17" s="77"/>
      <c r="JKM17" s="77"/>
      <c r="JKN17" s="77"/>
      <c r="JKO17" s="77"/>
      <c r="JKP17" s="77"/>
      <c r="JKQ17" s="77"/>
      <c r="JKR17" s="77"/>
      <c r="JKS17" s="77"/>
      <c r="JKT17" s="77"/>
      <c r="JKU17" s="77"/>
      <c r="JKV17" s="77"/>
      <c r="JKW17" s="77"/>
      <c r="JKX17" s="77"/>
      <c r="JKY17" s="77"/>
      <c r="JKZ17" s="77"/>
      <c r="JLA17" s="77"/>
      <c r="JLB17" s="77"/>
      <c r="JLC17" s="77"/>
      <c r="JLD17" s="77"/>
      <c r="JLE17" s="77"/>
      <c r="JLF17" s="77"/>
      <c r="JLG17" s="77"/>
      <c r="JLH17" s="77"/>
      <c r="JLI17" s="77"/>
      <c r="JLJ17" s="77"/>
      <c r="JLK17" s="77"/>
      <c r="JLL17" s="77"/>
      <c r="JLM17" s="77"/>
      <c r="JLN17" s="77"/>
      <c r="JLO17" s="77"/>
      <c r="JLP17" s="77"/>
      <c r="JLQ17" s="77"/>
      <c r="JLR17" s="77"/>
      <c r="JLS17" s="77"/>
      <c r="JLT17" s="77"/>
      <c r="JLU17" s="77"/>
      <c r="JLV17" s="77"/>
      <c r="JLW17" s="77"/>
      <c r="JLX17" s="77"/>
      <c r="JLY17" s="77"/>
      <c r="JLZ17" s="77"/>
      <c r="JMA17" s="77"/>
      <c r="JMB17" s="77"/>
      <c r="JMC17" s="77"/>
      <c r="JMD17" s="77"/>
      <c r="JME17" s="77"/>
      <c r="JMF17" s="77"/>
      <c r="JMG17" s="77"/>
      <c r="JMH17" s="77"/>
      <c r="JMI17" s="77"/>
      <c r="JMJ17" s="77"/>
      <c r="JMK17" s="77"/>
      <c r="JML17" s="77"/>
      <c r="JMM17" s="77"/>
      <c r="JMN17" s="77"/>
      <c r="JMO17" s="77"/>
      <c r="JMP17" s="77"/>
      <c r="JMQ17" s="77"/>
      <c r="JMR17" s="77"/>
      <c r="JMS17" s="77"/>
      <c r="JMT17" s="77"/>
      <c r="JMU17" s="77"/>
      <c r="JMV17" s="77"/>
      <c r="JMW17" s="77"/>
      <c r="JMX17" s="77"/>
      <c r="JMY17" s="77"/>
      <c r="JMZ17" s="77"/>
      <c r="JNA17" s="77"/>
      <c r="JNB17" s="77"/>
      <c r="JNC17" s="77"/>
      <c r="JND17" s="77"/>
      <c r="JNE17" s="77"/>
      <c r="JNF17" s="77"/>
      <c r="JNG17" s="77"/>
      <c r="JNH17" s="77"/>
      <c r="JNI17" s="77"/>
      <c r="JNJ17" s="77"/>
      <c r="JNK17" s="77"/>
      <c r="JNL17" s="77"/>
      <c r="JNM17" s="77"/>
      <c r="JNN17" s="77"/>
      <c r="JNO17" s="77"/>
      <c r="JNP17" s="77"/>
      <c r="JNQ17" s="77"/>
      <c r="JNR17" s="77"/>
      <c r="JNS17" s="77"/>
      <c r="JNT17" s="77"/>
      <c r="JNU17" s="77"/>
      <c r="JNV17" s="77"/>
      <c r="JNW17" s="77"/>
      <c r="JNX17" s="77"/>
      <c r="JNY17" s="77"/>
      <c r="JNZ17" s="77"/>
      <c r="JOA17" s="77"/>
      <c r="JOB17" s="77"/>
      <c r="JOC17" s="77"/>
      <c r="JOD17" s="77"/>
      <c r="JOE17" s="77"/>
      <c r="JOF17" s="77"/>
      <c r="JOG17" s="77"/>
      <c r="JOH17" s="77"/>
      <c r="JOI17" s="77"/>
    </row>
    <row r="18" spans="2:14 6837:7159" ht="18.75" customHeight="1" thickBot="1">
      <c r="B18" s="279">
        <v>2</v>
      </c>
      <c r="C18" s="124" t="s">
        <v>6</v>
      </c>
      <c r="D18" s="170"/>
      <c r="E18" s="142"/>
      <c r="F18" s="171">
        <f>SUM(F7+F9+F15+F17)</f>
        <v>10003</v>
      </c>
      <c r="G18" s="172"/>
      <c r="H18" s="173"/>
      <c r="I18" s="138"/>
      <c r="J18" s="232">
        <f>J7+J9+J15+J17</f>
        <v>5722.03</v>
      </c>
      <c r="K18" s="138"/>
      <c r="L18" s="245">
        <f>F18-J18</f>
        <v>4280.97</v>
      </c>
    </row>
    <row r="19" spans="2:14 6837:7159">
      <c r="B19" s="276"/>
      <c r="C19" s="278" t="s">
        <v>7</v>
      </c>
      <c r="D19" s="125">
        <v>1</v>
      </c>
      <c r="E19" s="174" t="s">
        <v>179</v>
      </c>
      <c r="F19" s="175">
        <v>4000</v>
      </c>
      <c r="G19" s="176">
        <v>80101</v>
      </c>
      <c r="H19" s="176">
        <v>4300</v>
      </c>
      <c r="I19" s="133"/>
      <c r="J19" s="233"/>
      <c r="K19" s="133"/>
      <c r="L19" s="246"/>
    </row>
    <row r="20" spans="2:14 6837:7159" ht="15">
      <c r="B20" s="276"/>
      <c r="C20" s="278"/>
      <c r="D20" s="121" t="s">
        <v>6</v>
      </c>
      <c r="E20" s="159"/>
      <c r="F20" s="160">
        <f>F19</f>
        <v>4000</v>
      </c>
      <c r="G20" s="161"/>
      <c r="H20" s="161"/>
      <c r="I20" s="139"/>
      <c r="J20" s="234">
        <f>J19</f>
        <v>0</v>
      </c>
      <c r="K20" s="139"/>
      <c r="L20" s="247">
        <f>F20-J20</f>
        <v>4000</v>
      </c>
    </row>
    <row r="21" spans="2:14 6837:7159" ht="24">
      <c r="B21" s="276"/>
      <c r="C21" s="278"/>
      <c r="D21" s="122">
        <v>2</v>
      </c>
      <c r="E21" s="156" t="s">
        <v>180</v>
      </c>
      <c r="F21" s="177">
        <v>608</v>
      </c>
      <c r="G21" s="158">
        <v>90004</v>
      </c>
      <c r="H21" s="158">
        <v>4210</v>
      </c>
      <c r="I21" s="132" t="s">
        <v>213</v>
      </c>
      <c r="J21" s="229">
        <v>119</v>
      </c>
      <c r="K21" s="132" t="s">
        <v>214</v>
      </c>
      <c r="L21" s="241"/>
    </row>
    <row r="22" spans="2:14 6837:7159" ht="24">
      <c r="B22" s="276"/>
      <c r="C22" s="278"/>
      <c r="D22" s="122"/>
      <c r="E22" s="156"/>
      <c r="F22" s="177"/>
      <c r="G22" s="158"/>
      <c r="H22" s="158"/>
      <c r="I22" s="132" t="s">
        <v>215</v>
      </c>
      <c r="J22" s="229">
        <v>93.01</v>
      </c>
      <c r="K22" s="132" t="s">
        <v>216</v>
      </c>
      <c r="L22" s="241"/>
    </row>
    <row r="23" spans="2:14 6837:7159" ht="24">
      <c r="B23" s="276"/>
      <c r="C23" s="278"/>
      <c r="D23" s="122"/>
      <c r="E23" s="156"/>
      <c r="F23" s="177"/>
      <c r="G23" s="158"/>
      <c r="H23" s="158"/>
      <c r="I23" s="132" t="s">
        <v>217</v>
      </c>
      <c r="J23" s="229">
        <v>81.239999999999995</v>
      </c>
      <c r="K23" s="132" t="s">
        <v>218</v>
      </c>
      <c r="L23" s="241"/>
      <c r="N23" s="3"/>
    </row>
    <row r="24" spans="2:14 6837:7159" ht="24">
      <c r="B24" s="276"/>
      <c r="C24" s="278"/>
      <c r="D24" s="122"/>
      <c r="E24" s="156"/>
      <c r="F24" s="177"/>
      <c r="G24" s="158"/>
      <c r="H24" s="158"/>
      <c r="I24" s="132" t="s">
        <v>223</v>
      </c>
      <c r="J24" s="229">
        <v>29.88</v>
      </c>
      <c r="K24" s="132" t="s">
        <v>224</v>
      </c>
      <c r="L24" s="241"/>
    </row>
    <row r="25" spans="2:14 6837:7159" ht="14.25" customHeight="1">
      <c r="B25" s="276"/>
      <c r="C25" s="278"/>
      <c r="D25" s="121" t="s">
        <v>6</v>
      </c>
      <c r="E25" s="159"/>
      <c r="F25" s="160">
        <v>608</v>
      </c>
      <c r="G25" s="161"/>
      <c r="H25" s="161"/>
      <c r="I25" s="139"/>
      <c r="J25" s="230">
        <f>SUM(J21:J24)</f>
        <v>323.13</v>
      </c>
      <c r="K25" s="139"/>
      <c r="L25" s="247">
        <f>F25-J25</f>
        <v>284.87</v>
      </c>
    </row>
    <row r="26" spans="2:14 6837:7159" ht="22.5" customHeight="1">
      <c r="B26" s="276"/>
      <c r="C26" s="278"/>
      <c r="D26" s="122">
        <v>3</v>
      </c>
      <c r="E26" s="156" t="s">
        <v>22</v>
      </c>
      <c r="F26" s="157">
        <v>8000</v>
      </c>
      <c r="G26" s="158">
        <v>92109</v>
      </c>
      <c r="H26" s="158">
        <v>4210</v>
      </c>
      <c r="I26" s="132" t="s">
        <v>211</v>
      </c>
      <c r="J26" s="229">
        <v>689</v>
      </c>
      <c r="K26" s="132" t="s">
        <v>212</v>
      </c>
      <c r="L26" s="241"/>
    </row>
    <row r="27" spans="2:14 6837:7159" ht="29.25" customHeight="1">
      <c r="B27" s="276"/>
      <c r="C27" s="278"/>
      <c r="D27" s="122"/>
      <c r="E27" s="156"/>
      <c r="F27" s="157"/>
      <c r="G27" s="158"/>
      <c r="H27" s="158"/>
      <c r="I27" s="132" t="s">
        <v>219</v>
      </c>
      <c r="J27" s="229">
        <v>3017.79</v>
      </c>
      <c r="K27" s="132" t="s">
        <v>220</v>
      </c>
      <c r="L27" s="241"/>
    </row>
    <row r="28" spans="2:14 6837:7159" ht="25.5" customHeight="1">
      <c r="B28" s="276"/>
      <c r="C28" s="278"/>
      <c r="D28" s="122"/>
      <c r="E28" s="156"/>
      <c r="F28" s="157"/>
      <c r="G28" s="158"/>
      <c r="H28" s="158"/>
      <c r="I28" s="132" t="s">
        <v>221</v>
      </c>
      <c r="J28" s="229">
        <v>184.5</v>
      </c>
      <c r="K28" s="132" t="s">
        <v>222</v>
      </c>
      <c r="L28" s="241"/>
    </row>
    <row r="29" spans="2:14 6837:7159">
      <c r="B29" s="276"/>
      <c r="C29" s="278"/>
      <c r="D29" s="121" t="s">
        <v>6</v>
      </c>
      <c r="E29" s="159"/>
      <c r="F29" s="160">
        <v>8000</v>
      </c>
      <c r="G29" s="161"/>
      <c r="H29" s="161"/>
      <c r="I29" s="139"/>
      <c r="J29" s="230">
        <f>SUM(J26:J28)</f>
        <v>3891.29</v>
      </c>
      <c r="K29" s="139"/>
      <c r="L29" s="247">
        <f>F29-J29</f>
        <v>4108.71</v>
      </c>
      <c r="M29" s="9"/>
    </row>
    <row r="30" spans="2:14 6837:7159">
      <c r="B30" s="276"/>
      <c r="C30" s="278"/>
      <c r="D30" s="126">
        <v>4</v>
      </c>
      <c r="E30" s="156" t="s">
        <v>181</v>
      </c>
      <c r="F30" s="178">
        <v>12500</v>
      </c>
      <c r="G30" s="158">
        <v>92109</v>
      </c>
      <c r="H30" s="158">
        <v>4300</v>
      </c>
      <c r="I30" s="132"/>
      <c r="J30" s="229"/>
      <c r="K30" s="132"/>
      <c r="L30" s="241"/>
      <c r="M30" s="9"/>
    </row>
    <row r="31" spans="2:14 6837:7159" ht="15" thickBot="1">
      <c r="B31" s="276"/>
      <c r="C31" s="278"/>
      <c r="D31" s="179" t="s">
        <v>6</v>
      </c>
      <c r="E31" s="165"/>
      <c r="F31" s="180">
        <v>12500</v>
      </c>
      <c r="G31" s="168"/>
      <c r="H31" s="168"/>
      <c r="I31" s="137"/>
      <c r="J31" s="235">
        <f>J30</f>
        <v>0</v>
      </c>
      <c r="K31" s="137"/>
      <c r="L31" s="244">
        <f>F31-J31</f>
        <v>12500</v>
      </c>
      <c r="M31" s="9"/>
    </row>
    <row r="32" spans="2:14 6837:7159" ht="22.5" customHeight="1" thickBot="1">
      <c r="B32" s="153"/>
      <c r="C32" s="124" t="s">
        <v>6</v>
      </c>
      <c r="D32" s="170"/>
      <c r="E32" s="181"/>
      <c r="F32" s="171">
        <v>25108</v>
      </c>
      <c r="G32" s="172"/>
      <c r="H32" s="173"/>
      <c r="I32" s="138"/>
      <c r="J32" s="232">
        <f>J20+J29+J31+J25</f>
        <v>4214.42</v>
      </c>
      <c r="K32" s="138"/>
      <c r="L32" s="245">
        <f>F32-J32</f>
        <v>20893.580000000002</v>
      </c>
    </row>
    <row r="33" spans="2:13">
      <c r="B33" s="275">
        <v>3</v>
      </c>
      <c r="C33" s="278" t="s">
        <v>8</v>
      </c>
      <c r="D33" s="125">
        <v>1</v>
      </c>
      <c r="E33" s="174" t="s">
        <v>162</v>
      </c>
      <c r="F33" s="182">
        <v>3000</v>
      </c>
      <c r="G33" s="176">
        <v>75412</v>
      </c>
      <c r="H33" s="176">
        <v>4210</v>
      </c>
      <c r="I33" s="133"/>
      <c r="J33" s="233"/>
      <c r="K33" s="133"/>
      <c r="L33" s="246"/>
    </row>
    <row r="34" spans="2:13" ht="15">
      <c r="B34" s="276"/>
      <c r="C34" s="278"/>
      <c r="D34" s="121" t="s">
        <v>6</v>
      </c>
      <c r="E34" s="159"/>
      <c r="F34" s="160">
        <v>3000</v>
      </c>
      <c r="G34" s="161"/>
      <c r="H34" s="161"/>
      <c r="I34" s="139"/>
      <c r="J34" s="234">
        <f>J33</f>
        <v>0</v>
      </c>
      <c r="K34" s="139"/>
      <c r="L34" s="247">
        <f>F34-J34</f>
        <v>3000</v>
      </c>
    </row>
    <row r="35" spans="2:13">
      <c r="B35" s="276"/>
      <c r="C35" s="278"/>
      <c r="D35" s="122">
        <v>2</v>
      </c>
      <c r="E35" s="156" t="s">
        <v>182</v>
      </c>
      <c r="F35" s="183">
        <v>7000</v>
      </c>
      <c r="G35" s="158">
        <v>90015</v>
      </c>
      <c r="H35" s="158">
        <v>6050</v>
      </c>
      <c r="I35" s="132"/>
      <c r="J35" s="229"/>
      <c r="K35" s="132"/>
      <c r="L35" s="241"/>
    </row>
    <row r="36" spans="2:13" ht="16.5" customHeight="1">
      <c r="B36" s="276"/>
      <c r="C36" s="278"/>
      <c r="D36" s="121" t="s">
        <v>6</v>
      </c>
      <c r="E36" s="159"/>
      <c r="F36" s="160">
        <v>7000</v>
      </c>
      <c r="G36" s="161"/>
      <c r="H36" s="161"/>
      <c r="I36" s="139"/>
      <c r="J36" s="230">
        <f>J35</f>
        <v>0</v>
      </c>
      <c r="K36" s="139"/>
      <c r="L36" s="247">
        <f>F36-J36</f>
        <v>7000</v>
      </c>
    </row>
    <row r="37" spans="2:13" ht="23.25" customHeight="1">
      <c r="B37" s="276"/>
      <c r="C37" s="278"/>
      <c r="D37" s="122">
        <v>3</v>
      </c>
      <c r="E37" s="156" t="s">
        <v>183</v>
      </c>
      <c r="F37" s="183">
        <v>3360</v>
      </c>
      <c r="G37" s="158">
        <v>92109</v>
      </c>
      <c r="H37" s="158">
        <v>4210</v>
      </c>
      <c r="I37" s="132" t="s">
        <v>225</v>
      </c>
      <c r="J37" s="229">
        <v>44.16</v>
      </c>
      <c r="K37" s="132" t="s">
        <v>226</v>
      </c>
      <c r="L37" s="241"/>
    </row>
    <row r="38" spans="2:13" ht="23.25" customHeight="1">
      <c r="B38" s="276"/>
      <c r="C38" s="278"/>
      <c r="D38" s="122"/>
      <c r="E38" s="156"/>
      <c r="F38" s="183"/>
      <c r="G38" s="158"/>
      <c r="H38" s="158"/>
      <c r="I38" s="132" t="s">
        <v>227</v>
      </c>
      <c r="J38" s="229">
        <v>113.9</v>
      </c>
      <c r="K38" s="132" t="s">
        <v>228</v>
      </c>
      <c r="L38" s="241"/>
    </row>
    <row r="39" spans="2:13" ht="23.25" customHeight="1">
      <c r="B39" s="276"/>
      <c r="C39" s="278"/>
      <c r="D39" s="122"/>
      <c r="E39" s="156"/>
      <c r="F39" s="183"/>
      <c r="G39" s="158"/>
      <c r="H39" s="158"/>
      <c r="I39" s="132" t="s">
        <v>229</v>
      </c>
      <c r="J39" s="229">
        <v>98.97</v>
      </c>
      <c r="K39" s="132" t="s">
        <v>230</v>
      </c>
      <c r="L39" s="241"/>
    </row>
    <row r="40" spans="2:13" ht="23.25" customHeight="1">
      <c r="B40" s="276"/>
      <c r="C40" s="278"/>
      <c r="D40" s="122"/>
      <c r="E40" s="156"/>
      <c r="F40" s="183"/>
      <c r="G40" s="158"/>
      <c r="H40" s="158"/>
      <c r="I40" s="132" t="s">
        <v>231</v>
      </c>
      <c r="J40" s="229">
        <v>270.98</v>
      </c>
      <c r="K40" s="132" t="s">
        <v>232</v>
      </c>
      <c r="L40" s="241"/>
    </row>
    <row r="41" spans="2:13" ht="23.25" customHeight="1">
      <c r="B41" s="276"/>
      <c r="C41" s="278"/>
      <c r="D41" s="122"/>
      <c r="E41" s="156"/>
      <c r="F41" s="183"/>
      <c r="G41" s="158"/>
      <c r="H41" s="158"/>
      <c r="I41" s="132" t="s">
        <v>233</v>
      </c>
      <c r="J41" s="229">
        <v>120</v>
      </c>
      <c r="K41" s="132" t="s">
        <v>234</v>
      </c>
      <c r="L41" s="241"/>
    </row>
    <row r="42" spans="2:13" ht="23.25" customHeight="1">
      <c r="B42" s="276"/>
      <c r="C42" s="278"/>
      <c r="D42" s="122"/>
      <c r="E42" s="156"/>
      <c r="F42" s="183"/>
      <c r="G42" s="158"/>
      <c r="H42" s="158"/>
      <c r="I42" s="132" t="s">
        <v>235</v>
      </c>
      <c r="J42" s="229">
        <v>64.459999999999994</v>
      </c>
      <c r="K42" s="132" t="s">
        <v>236</v>
      </c>
      <c r="L42" s="241"/>
    </row>
    <row r="43" spans="2:13" ht="23.25" customHeight="1">
      <c r="B43" s="276"/>
      <c r="C43" s="278"/>
      <c r="D43" s="122"/>
      <c r="E43" s="156"/>
      <c r="F43" s="183"/>
      <c r="G43" s="158"/>
      <c r="H43" s="158"/>
      <c r="I43" s="132" t="s">
        <v>237</v>
      </c>
      <c r="J43" s="229">
        <v>280</v>
      </c>
      <c r="K43" s="132" t="s">
        <v>238</v>
      </c>
      <c r="L43" s="241"/>
    </row>
    <row r="44" spans="2:13" ht="21" customHeight="1" thickBot="1">
      <c r="B44" s="280"/>
      <c r="C44" s="278"/>
      <c r="D44" s="179" t="s">
        <v>6</v>
      </c>
      <c r="E44" s="165"/>
      <c r="F44" s="166">
        <v>3360</v>
      </c>
      <c r="G44" s="168"/>
      <c r="H44" s="168"/>
      <c r="I44" s="137"/>
      <c r="J44" s="231">
        <f>SUM(J37:J43)</f>
        <v>992.47</v>
      </c>
      <c r="K44" s="137"/>
      <c r="L44" s="244">
        <f>F44-J44</f>
        <v>2367.5299999999997</v>
      </c>
    </row>
    <row r="45" spans="2:13" s="108" customFormat="1" ht="19.5" customHeight="1" thickBot="1">
      <c r="B45" s="106"/>
      <c r="C45" s="124" t="s">
        <v>6</v>
      </c>
      <c r="D45" s="170"/>
      <c r="E45" s="181"/>
      <c r="F45" s="171">
        <f>SUM(F34+F36+F44)</f>
        <v>13360</v>
      </c>
      <c r="G45" s="172"/>
      <c r="H45" s="173"/>
      <c r="I45" s="138"/>
      <c r="J45" s="232">
        <f>J34+J36+J44</f>
        <v>992.47</v>
      </c>
      <c r="K45" s="138"/>
      <c r="L45" s="245">
        <f>F45-J45</f>
        <v>12367.53</v>
      </c>
      <c r="M45" s="107"/>
    </row>
    <row r="46" spans="2:13" ht="25.5">
      <c r="B46" s="276">
        <v>4</v>
      </c>
      <c r="C46" s="278" t="s">
        <v>9</v>
      </c>
      <c r="D46" s="125">
        <v>1</v>
      </c>
      <c r="E46" s="174" t="s">
        <v>167</v>
      </c>
      <c r="F46" s="184">
        <v>14502</v>
      </c>
      <c r="G46" s="176">
        <v>60016</v>
      </c>
      <c r="H46" s="176">
        <v>6060</v>
      </c>
      <c r="I46" s="133"/>
      <c r="J46" s="233"/>
      <c r="K46" s="133"/>
      <c r="L46" s="246"/>
    </row>
    <row r="47" spans="2:13" ht="15.75" customHeight="1">
      <c r="B47" s="276"/>
      <c r="C47" s="278"/>
      <c r="D47" s="121" t="s">
        <v>6</v>
      </c>
      <c r="E47" s="159"/>
      <c r="F47" s="160">
        <f>SUM(F46)</f>
        <v>14502</v>
      </c>
      <c r="G47" s="161"/>
      <c r="H47" s="161"/>
      <c r="I47" s="139"/>
      <c r="J47" s="230">
        <f>J46</f>
        <v>0</v>
      </c>
      <c r="K47" s="139"/>
      <c r="L47" s="247">
        <f>F47-J47</f>
        <v>14502</v>
      </c>
    </row>
    <row r="48" spans="2:13" ht="24" customHeight="1" thickBot="1">
      <c r="B48" s="276"/>
      <c r="C48" s="278"/>
      <c r="D48" s="122">
        <v>2</v>
      </c>
      <c r="E48" s="156" t="s">
        <v>200</v>
      </c>
      <c r="F48" s="183">
        <v>5000</v>
      </c>
      <c r="G48" s="158">
        <v>92109</v>
      </c>
      <c r="H48" s="158">
        <v>6060</v>
      </c>
      <c r="I48" s="132" t="s">
        <v>239</v>
      </c>
      <c r="J48" s="229">
        <v>2850</v>
      </c>
      <c r="K48" s="132" t="s">
        <v>240</v>
      </c>
      <c r="L48" s="241"/>
    </row>
    <row r="49" spans="1:12" ht="16.5" customHeight="1" thickBot="1">
      <c r="B49" s="276"/>
      <c r="C49" s="278"/>
      <c r="D49" s="185" t="s">
        <v>6</v>
      </c>
      <c r="E49" s="165"/>
      <c r="F49" s="166">
        <f>SUM(F48)</f>
        <v>5000</v>
      </c>
      <c r="G49" s="168"/>
      <c r="H49" s="168"/>
      <c r="I49" s="137"/>
      <c r="J49" s="231">
        <f>SUM(J48:J48)</f>
        <v>2850</v>
      </c>
      <c r="K49" s="137"/>
      <c r="L49" s="244">
        <f>F49-J49</f>
        <v>2150</v>
      </c>
    </row>
    <row r="50" spans="1:12" s="108" customFormat="1" ht="18.75" customHeight="1" thickBot="1">
      <c r="B50" s="109"/>
      <c r="C50" s="124" t="s">
        <v>6</v>
      </c>
      <c r="D50" s="170"/>
      <c r="E50" s="181"/>
      <c r="F50" s="171">
        <f>SUM(F47+F49)</f>
        <v>19502</v>
      </c>
      <c r="G50" s="172"/>
      <c r="H50" s="173"/>
      <c r="I50" s="138"/>
      <c r="J50" s="232">
        <f>J49+J47</f>
        <v>2850</v>
      </c>
      <c r="K50" s="138"/>
      <c r="L50" s="245">
        <f>F50-J50</f>
        <v>16652</v>
      </c>
    </row>
    <row r="51" spans="1:12" s="102" customFormat="1" ht="25.5">
      <c r="A51" s="101"/>
      <c r="B51" s="275">
        <v>5</v>
      </c>
      <c r="C51" s="278" t="s">
        <v>10</v>
      </c>
      <c r="D51" s="125">
        <v>1</v>
      </c>
      <c r="E51" s="174" t="s">
        <v>184</v>
      </c>
      <c r="F51" s="184">
        <v>2000</v>
      </c>
      <c r="G51" s="176">
        <v>60016</v>
      </c>
      <c r="H51" s="176">
        <v>4300</v>
      </c>
      <c r="I51" s="133" t="s">
        <v>248</v>
      </c>
      <c r="J51" s="233">
        <v>1999.98</v>
      </c>
      <c r="K51" s="133" t="s">
        <v>247</v>
      </c>
      <c r="L51" s="246"/>
    </row>
    <row r="52" spans="1:12" s="9" customFormat="1">
      <c r="A52" s="103"/>
      <c r="B52" s="276"/>
      <c r="C52" s="278"/>
      <c r="D52" s="121" t="s">
        <v>6</v>
      </c>
      <c r="E52" s="159"/>
      <c r="F52" s="160">
        <f>SUM(F51)</f>
        <v>2000</v>
      </c>
      <c r="G52" s="161"/>
      <c r="H52" s="161"/>
      <c r="I52" s="139"/>
      <c r="J52" s="230">
        <f>J51</f>
        <v>1999.98</v>
      </c>
      <c r="K52" s="139"/>
      <c r="L52" s="247">
        <f>F52-J52</f>
        <v>1.999999999998181E-2</v>
      </c>
    </row>
    <row r="53" spans="1:12" s="9" customFormat="1" ht="25.5">
      <c r="A53" s="103"/>
      <c r="B53" s="276"/>
      <c r="C53" s="278"/>
      <c r="D53" s="147">
        <v>2</v>
      </c>
      <c r="E53" s="156" t="s">
        <v>185</v>
      </c>
      <c r="F53" s="177">
        <v>1300</v>
      </c>
      <c r="G53" s="186">
        <v>90004</v>
      </c>
      <c r="H53" s="186">
        <v>4210</v>
      </c>
      <c r="I53" s="132" t="s">
        <v>258</v>
      </c>
      <c r="J53" s="229">
        <v>41.16</v>
      </c>
      <c r="K53" s="132" t="s">
        <v>216</v>
      </c>
      <c r="L53" s="241"/>
    </row>
    <row r="54" spans="1:12" s="9" customFormat="1" ht="36">
      <c r="A54" s="103"/>
      <c r="B54" s="276"/>
      <c r="C54" s="278"/>
      <c r="D54" s="147"/>
      <c r="E54" s="156"/>
      <c r="F54" s="177"/>
      <c r="G54" s="186"/>
      <c r="H54" s="186"/>
      <c r="I54" s="132" t="s">
        <v>272</v>
      </c>
      <c r="J54" s="229">
        <v>1290</v>
      </c>
      <c r="K54" s="132" t="s">
        <v>273</v>
      </c>
      <c r="L54" s="241"/>
    </row>
    <row r="55" spans="1:12" s="9" customFormat="1">
      <c r="A55" s="103"/>
      <c r="B55" s="276"/>
      <c r="C55" s="278"/>
      <c r="D55" s="121" t="s">
        <v>6</v>
      </c>
      <c r="E55" s="159"/>
      <c r="F55" s="160">
        <v>1300</v>
      </c>
      <c r="G55" s="161"/>
      <c r="H55" s="161"/>
      <c r="I55" s="139"/>
      <c r="J55" s="230">
        <f>SUM(J53:J54)</f>
        <v>1331.16</v>
      </c>
      <c r="K55" s="139"/>
      <c r="L55" s="247">
        <f>F55-J55</f>
        <v>-31.160000000000082</v>
      </c>
    </row>
    <row r="56" spans="1:12" s="9" customFormat="1" ht="24.75" customHeight="1">
      <c r="A56" s="103"/>
      <c r="B56" s="276"/>
      <c r="C56" s="278"/>
      <c r="D56" s="122">
        <v>3</v>
      </c>
      <c r="E56" s="156" t="s">
        <v>186</v>
      </c>
      <c r="F56" s="183">
        <v>2000</v>
      </c>
      <c r="G56" s="158">
        <v>92109</v>
      </c>
      <c r="H56" s="158">
        <v>4210</v>
      </c>
      <c r="I56" s="132" t="s">
        <v>243</v>
      </c>
      <c r="J56" s="229">
        <v>1808</v>
      </c>
      <c r="K56" s="132" t="s">
        <v>244</v>
      </c>
      <c r="L56" s="241"/>
    </row>
    <row r="57" spans="1:12" s="9" customFormat="1" ht="24.75" customHeight="1">
      <c r="A57" s="103"/>
      <c r="B57" s="276"/>
      <c r="C57" s="278"/>
      <c r="D57" s="122"/>
      <c r="E57" s="156"/>
      <c r="F57" s="183"/>
      <c r="G57" s="158"/>
      <c r="H57" s="158"/>
      <c r="I57" s="132" t="s">
        <v>260</v>
      </c>
      <c r="J57" s="229">
        <v>508.99</v>
      </c>
      <c r="K57" s="132" t="s">
        <v>259</v>
      </c>
      <c r="L57" s="241"/>
    </row>
    <row r="58" spans="1:12" s="9" customFormat="1">
      <c r="A58" s="103"/>
      <c r="B58" s="276"/>
      <c r="C58" s="278"/>
      <c r="D58" s="121" t="s">
        <v>6</v>
      </c>
      <c r="E58" s="159"/>
      <c r="F58" s="160">
        <v>2000</v>
      </c>
      <c r="G58" s="161"/>
      <c r="H58" s="161"/>
      <c r="I58" s="139"/>
      <c r="J58" s="230">
        <f>SUM(J56:J57)</f>
        <v>2316.9899999999998</v>
      </c>
      <c r="K58" s="139"/>
      <c r="L58" s="247">
        <f>F58-J58</f>
        <v>-316.98999999999978</v>
      </c>
    </row>
    <row r="59" spans="1:12" s="9" customFormat="1" ht="28.5" customHeight="1">
      <c r="A59" s="103"/>
      <c r="B59" s="276"/>
      <c r="C59" s="278"/>
      <c r="D59" s="122">
        <v>4</v>
      </c>
      <c r="E59" s="156" t="s">
        <v>173</v>
      </c>
      <c r="F59" s="183">
        <v>4000</v>
      </c>
      <c r="G59" s="158">
        <v>92109</v>
      </c>
      <c r="H59" s="158">
        <v>4210</v>
      </c>
      <c r="I59" s="132" t="s">
        <v>245</v>
      </c>
      <c r="J59" s="229">
        <v>3748</v>
      </c>
      <c r="K59" s="132" t="s">
        <v>246</v>
      </c>
      <c r="L59" s="241"/>
    </row>
    <row r="60" spans="1:12" s="9" customFormat="1">
      <c r="A60" s="103"/>
      <c r="B60" s="276"/>
      <c r="C60" s="278"/>
      <c r="D60" s="121" t="s">
        <v>6</v>
      </c>
      <c r="E60" s="159"/>
      <c r="F60" s="160">
        <v>4000</v>
      </c>
      <c r="G60" s="161"/>
      <c r="H60" s="161"/>
      <c r="I60" s="139"/>
      <c r="J60" s="230">
        <f>J59</f>
        <v>3748</v>
      </c>
      <c r="K60" s="139"/>
      <c r="L60" s="247">
        <f>F60-J60</f>
        <v>252</v>
      </c>
    </row>
    <row r="61" spans="1:12" s="9" customFormat="1" ht="25.5">
      <c r="A61" s="103"/>
      <c r="B61" s="276"/>
      <c r="C61" s="278"/>
      <c r="D61" s="122">
        <v>5</v>
      </c>
      <c r="E61" s="156" t="s">
        <v>172</v>
      </c>
      <c r="F61" s="183">
        <v>2000</v>
      </c>
      <c r="G61" s="158">
        <v>92109</v>
      </c>
      <c r="H61" s="158">
        <v>4210</v>
      </c>
      <c r="I61" s="132" t="s">
        <v>251</v>
      </c>
      <c r="J61" s="229">
        <v>140</v>
      </c>
      <c r="K61" s="132" t="s">
        <v>252</v>
      </c>
      <c r="L61" s="241"/>
    </row>
    <row r="62" spans="1:12" s="9" customFormat="1">
      <c r="A62" s="103"/>
      <c r="B62" s="276"/>
      <c r="C62" s="278"/>
      <c r="D62" s="122"/>
      <c r="E62" s="156"/>
      <c r="F62" s="183"/>
      <c r="G62" s="158"/>
      <c r="H62" s="158"/>
      <c r="I62" s="132" t="s">
        <v>257</v>
      </c>
      <c r="J62" s="229">
        <v>140</v>
      </c>
      <c r="K62" s="132" t="s">
        <v>252</v>
      </c>
      <c r="L62" s="241"/>
    </row>
    <row r="63" spans="1:12" s="9" customFormat="1">
      <c r="A63" s="103"/>
      <c r="B63" s="276"/>
      <c r="C63" s="278"/>
      <c r="D63" s="122"/>
      <c r="E63" s="156"/>
      <c r="F63" s="183"/>
      <c r="G63" s="158"/>
      <c r="H63" s="158"/>
      <c r="I63" s="132" t="s">
        <v>261</v>
      </c>
      <c r="J63" s="229">
        <v>140</v>
      </c>
      <c r="K63" s="132" t="s">
        <v>252</v>
      </c>
      <c r="L63" s="241"/>
    </row>
    <row r="64" spans="1:12" s="9" customFormat="1" ht="15">
      <c r="A64" s="103"/>
      <c r="B64" s="276"/>
      <c r="C64" s="278"/>
      <c r="D64" s="121" t="s">
        <v>6</v>
      </c>
      <c r="E64" s="159"/>
      <c r="F64" s="160">
        <v>2000</v>
      </c>
      <c r="G64" s="161"/>
      <c r="H64" s="161"/>
      <c r="I64" s="139"/>
      <c r="J64" s="234">
        <f>SUM(J61:J63)</f>
        <v>420</v>
      </c>
      <c r="K64" s="139"/>
      <c r="L64" s="247">
        <f t="shared" si="0"/>
        <v>1580</v>
      </c>
    </row>
    <row r="65" spans="1:12" s="9" customFormat="1" ht="25.5" customHeight="1">
      <c r="A65" s="103"/>
      <c r="B65" s="276"/>
      <c r="C65" s="278"/>
      <c r="D65" s="122">
        <v>6</v>
      </c>
      <c r="E65" s="156" t="s">
        <v>175</v>
      </c>
      <c r="F65" s="183">
        <v>2493</v>
      </c>
      <c r="G65" s="158">
        <v>92109</v>
      </c>
      <c r="H65" s="158">
        <v>4210</v>
      </c>
      <c r="I65" s="132" t="s">
        <v>255</v>
      </c>
      <c r="J65" s="229">
        <v>85.58</v>
      </c>
      <c r="K65" s="132" t="s">
        <v>256</v>
      </c>
      <c r="L65" s="241"/>
    </row>
    <row r="66" spans="1:12" s="9" customFormat="1" ht="15">
      <c r="A66" s="103"/>
      <c r="B66" s="276"/>
      <c r="C66" s="278"/>
      <c r="D66" s="121" t="s">
        <v>6</v>
      </c>
      <c r="E66" s="159"/>
      <c r="F66" s="160">
        <v>2493</v>
      </c>
      <c r="G66" s="161"/>
      <c r="H66" s="161"/>
      <c r="I66" s="139"/>
      <c r="J66" s="234">
        <f>J65</f>
        <v>85.58</v>
      </c>
      <c r="K66" s="139"/>
      <c r="L66" s="247">
        <f t="shared" si="0"/>
        <v>2407.42</v>
      </c>
    </row>
    <row r="67" spans="1:12" s="9" customFormat="1" ht="24">
      <c r="A67" s="103"/>
      <c r="B67" s="276"/>
      <c r="C67" s="278"/>
      <c r="D67" s="122">
        <v>7</v>
      </c>
      <c r="E67" s="156" t="s">
        <v>187</v>
      </c>
      <c r="F67" s="183">
        <v>500</v>
      </c>
      <c r="G67" s="158">
        <v>92109</v>
      </c>
      <c r="H67" s="158">
        <v>4210</v>
      </c>
      <c r="I67" s="132" t="s">
        <v>241</v>
      </c>
      <c r="J67" s="229">
        <v>101.4</v>
      </c>
      <c r="K67" s="132" t="s">
        <v>242</v>
      </c>
      <c r="L67" s="241"/>
    </row>
    <row r="68" spans="1:12" s="9" customFormat="1" ht="15">
      <c r="A68" s="103"/>
      <c r="B68" s="276"/>
      <c r="C68" s="278"/>
      <c r="D68" s="121" t="s">
        <v>6</v>
      </c>
      <c r="E68" s="159"/>
      <c r="F68" s="160">
        <v>500</v>
      </c>
      <c r="G68" s="161"/>
      <c r="H68" s="161"/>
      <c r="I68" s="139"/>
      <c r="J68" s="234">
        <f>J67</f>
        <v>101.4</v>
      </c>
      <c r="K68" s="139"/>
      <c r="L68" s="247">
        <f t="shared" si="0"/>
        <v>398.6</v>
      </c>
    </row>
    <row r="69" spans="1:12" s="9" customFormat="1">
      <c r="A69" s="103"/>
      <c r="B69" s="276"/>
      <c r="C69" s="278"/>
      <c r="D69" s="122">
        <v>8</v>
      </c>
      <c r="E69" s="156" t="s">
        <v>188</v>
      </c>
      <c r="F69" s="183">
        <v>4000</v>
      </c>
      <c r="G69" s="158">
        <v>92695</v>
      </c>
      <c r="H69" s="158">
        <v>4210</v>
      </c>
      <c r="I69" s="132"/>
      <c r="J69" s="229"/>
      <c r="K69" s="132"/>
      <c r="L69" s="241"/>
    </row>
    <row r="70" spans="1:12" s="9" customFormat="1" ht="15">
      <c r="A70" s="103"/>
      <c r="B70" s="276"/>
      <c r="C70" s="278"/>
      <c r="D70" s="121" t="s">
        <v>6</v>
      </c>
      <c r="E70" s="159"/>
      <c r="F70" s="160">
        <v>4000</v>
      </c>
      <c r="G70" s="161"/>
      <c r="H70" s="161"/>
      <c r="I70" s="139"/>
      <c r="J70" s="234">
        <f>J69</f>
        <v>0</v>
      </c>
      <c r="K70" s="139"/>
      <c r="L70" s="247">
        <f t="shared" si="0"/>
        <v>4000</v>
      </c>
    </row>
    <row r="71" spans="1:12" s="9" customFormat="1" ht="25.5">
      <c r="A71" s="103"/>
      <c r="B71" s="276"/>
      <c r="C71" s="278"/>
      <c r="D71" s="122">
        <v>9</v>
      </c>
      <c r="E71" s="156" t="s">
        <v>174</v>
      </c>
      <c r="F71" s="183">
        <v>4700</v>
      </c>
      <c r="G71" s="158">
        <v>63003</v>
      </c>
      <c r="H71" s="158">
        <v>6050</v>
      </c>
      <c r="I71" s="132" t="s">
        <v>249</v>
      </c>
      <c r="J71" s="229">
        <v>924.01</v>
      </c>
      <c r="K71" s="132" t="s">
        <v>250</v>
      </c>
      <c r="L71" s="241"/>
    </row>
    <row r="72" spans="1:12" s="9" customFormat="1" ht="24">
      <c r="A72" s="103"/>
      <c r="B72" s="276"/>
      <c r="C72" s="278"/>
      <c r="D72" s="122"/>
      <c r="E72" s="156"/>
      <c r="F72" s="183"/>
      <c r="G72" s="158"/>
      <c r="H72" s="158"/>
      <c r="I72" s="132" t="s">
        <v>253</v>
      </c>
      <c r="J72" s="229">
        <v>767.28</v>
      </c>
      <c r="K72" s="132" t="s">
        <v>254</v>
      </c>
      <c r="L72" s="241"/>
    </row>
    <row r="73" spans="1:12" s="9" customFormat="1" ht="15" thickBot="1">
      <c r="A73" s="103"/>
      <c r="B73" s="283"/>
      <c r="C73" s="278"/>
      <c r="D73" s="179" t="s">
        <v>6</v>
      </c>
      <c r="E73" s="165"/>
      <c r="F73" s="166">
        <v>4700</v>
      </c>
      <c r="G73" s="168"/>
      <c r="H73" s="168"/>
      <c r="I73" s="137"/>
      <c r="J73" s="231">
        <f>SUM(J71:J72)</f>
        <v>1691.29</v>
      </c>
      <c r="K73" s="137"/>
      <c r="L73" s="244">
        <f t="shared" si="0"/>
        <v>3008.71</v>
      </c>
    </row>
    <row r="74" spans="1:12" s="112" customFormat="1" ht="20.25" customHeight="1" thickBot="1">
      <c r="A74" s="110"/>
      <c r="B74" s="111"/>
      <c r="C74" s="124" t="s">
        <v>6</v>
      </c>
      <c r="D74" s="170"/>
      <c r="E74" s="181"/>
      <c r="F74" s="171">
        <f>SUM(F52+F55+F58+F60+F64+F66+F68+F70+F73)</f>
        <v>22993</v>
      </c>
      <c r="G74" s="172"/>
      <c r="H74" s="173"/>
      <c r="I74" s="138"/>
      <c r="J74" s="232">
        <f>SUM(J52+J55+J58+J60+J64+J66+J68+J70+J73)</f>
        <v>11694.400000000001</v>
      </c>
      <c r="K74" s="138"/>
      <c r="L74" s="245">
        <f t="shared" si="0"/>
        <v>11298.599999999999</v>
      </c>
    </row>
    <row r="75" spans="1:12" s="9" customFormat="1" ht="24">
      <c r="A75" s="103"/>
      <c r="B75" s="276">
        <v>6</v>
      </c>
      <c r="C75" s="284" t="s">
        <v>11</v>
      </c>
      <c r="D75" s="125">
        <v>1</v>
      </c>
      <c r="E75" s="187" t="s">
        <v>189</v>
      </c>
      <c r="F75" s="184">
        <v>7000</v>
      </c>
      <c r="G75" s="176">
        <v>90015</v>
      </c>
      <c r="H75" s="176">
        <v>6050</v>
      </c>
      <c r="I75" s="133" t="s">
        <v>262</v>
      </c>
      <c r="J75" s="233">
        <v>1214.99</v>
      </c>
      <c r="K75" s="133" t="s">
        <v>263</v>
      </c>
      <c r="L75" s="246"/>
    </row>
    <row r="76" spans="1:12" s="9" customFormat="1" ht="33.75" customHeight="1">
      <c r="A76" s="103"/>
      <c r="B76" s="276"/>
      <c r="C76" s="284"/>
      <c r="D76" s="122"/>
      <c r="E76" s="188"/>
      <c r="F76" s="183"/>
      <c r="G76" s="158"/>
      <c r="H76" s="158"/>
      <c r="I76" s="132" t="s">
        <v>264</v>
      </c>
      <c r="J76" s="229">
        <v>1586.85</v>
      </c>
      <c r="K76" s="132" t="s">
        <v>265</v>
      </c>
      <c r="L76" s="241"/>
    </row>
    <row r="77" spans="1:12" s="9" customFormat="1" ht="27.75" customHeight="1">
      <c r="A77" s="103"/>
      <c r="B77" s="276"/>
      <c r="C77" s="284"/>
      <c r="D77" s="122"/>
      <c r="E77" s="188"/>
      <c r="F77" s="183"/>
      <c r="G77" s="158"/>
      <c r="H77" s="158"/>
      <c r="I77" s="132" t="s">
        <v>266</v>
      </c>
      <c r="J77" s="229">
        <v>3213.42</v>
      </c>
      <c r="K77" s="132" t="s">
        <v>265</v>
      </c>
      <c r="L77" s="241"/>
    </row>
    <row r="78" spans="1:12" s="9" customFormat="1">
      <c r="A78" s="103"/>
      <c r="B78" s="276"/>
      <c r="C78" s="284"/>
      <c r="D78" s="121" t="s">
        <v>6</v>
      </c>
      <c r="E78" s="159"/>
      <c r="F78" s="160">
        <v>7000</v>
      </c>
      <c r="G78" s="161"/>
      <c r="H78" s="161"/>
      <c r="I78" s="139"/>
      <c r="J78" s="230">
        <f>SUM(J75:J77)</f>
        <v>6015.26</v>
      </c>
      <c r="K78" s="139"/>
      <c r="L78" s="247">
        <f t="shared" si="0"/>
        <v>984.73999999999978</v>
      </c>
    </row>
    <row r="79" spans="1:12" s="9" customFormat="1" ht="27" customHeight="1">
      <c r="A79" s="103"/>
      <c r="B79" s="276"/>
      <c r="C79" s="284"/>
      <c r="D79" s="122">
        <v>2</v>
      </c>
      <c r="E79" s="188" t="s">
        <v>176</v>
      </c>
      <c r="F79" s="183">
        <v>7266</v>
      </c>
      <c r="G79" s="158">
        <v>92109</v>
      </c>
      <c r="H79" s="158">
        <v>4210</v>
      </c>
      <c r="I79" s="132" t="s">
        <v>267</v>
      </c>
      <c r="J79" s="229">
        <v>3406.99</v>
      </c>
      <c r="K79" s="132" t="s">
        <v>268</v>
      </c>
      <c r="L79" s="241"/>
    </row>
    <row r="80" spans="1:12" s="9" customFormat="1" ht="15" thickBot="1">
      <c r="A80" s="103"/>
      <c r="B80" s="276"/>
      <c r="C80" s="284"/>
      <c r="D80" s="179" t="s">
        <v>6</v>
      </c>
      <c r="E80" s="165"/>
      <c r="F80" s="166">
        <v>7266</v>
      </c>
      <c r="G80" s="168"/>
      <c r="H80" s="168"/>
      <c r="I80" s="137"/>
      <c r="J80" s="231">
        <f>SUM(J79:J79)</f>
        <v>3406.99</v>
      </c>
      <c r="K80" s="137"/>
      <c r="L80" s="244">
        <f t="shared" si="0"/>
        <v>3859.01</v>
      </c>
    </row>
    <row r="81" spans="1:13" s="112" customFormat="1" ht="21.75" customHeight="1" thickBot="1">
      <c r="A81" s="110"/>
      <c r="B81" s="111"/>
      <c r="C81" s="124" t="s">
        <v>6</v>
      </c>
      <c r="D81" s="173"/>
      <c r="E81" s="181"/>
      <c r="F81" s="171">
        <f>SUM(F78+F80)</f>
        <v>14266</v>
      </c>
      <c r="G81" s="172"/>
      <c r="H81" s="173"/>
      <c r="I81" s="138"/>
      <c r="J81" s="232">
        <f>J80+J78</f>
        <v>9422.25</v>
      </c>
      <c r="K81" s="138"/>
      <c r="L81" s="245">
        <f t="shared" si="0"/>
        <v>4843.75</v>
      </c>
    </row>
    <row r="82" spans="1:13" s="9" customFormat="1" ht="25.5">
      <c r="A82" s="103"/>
      <c r="B82" s="276">
        <v>7</v>
      </c>
      <c r="C82" s="284" t="s">
        <v>12</v>
      </c>
      <c r="D82" s="145">
        <v>1</v>
      </c>
      <c r="E82" s="187" t="s">
        <v>168</v>
      </c>
      <c r="F82" s="184">
        <v>11950</v>
      </c>
      <c r="G82" s="176">
        <v>92601</v>
      </c>
      <c r="H82" s="176">
        <v>6050</v>
      </c>
      <c r="I82" s="133" t="s">
        <v>274</v>
      </c>
      <c r="J82" s="233">
        <v>1499</v>
      </c>
      <c r="K82" s="133" t="s">
        <v>269</v>
      </c>
      <c r="L82" s="246"/>
    </row>
    <row r="83" spans="1:13" s="9" customFormat="1" ht="15" thickBot="1">
      <c r="A83" s="103"/>
      <c r="B83" s="276"/>
      <c r="C83" s="284"/>
      <c r="D83" s="168" t="s">
        <v>6</v>
      </c>
      <c r="E83" s="165"/>
      <c r="F83" s="166">
        <v>11950</v>
      </c>
      <c r="G83" s="167"/>
      <c r="H83" s="168"/>
      <c r="I83" s="137"/>
      <c r="J83" s="231">
        <f>J82</f>
        <v>1499</v>
      </c>
      <c r="K83" s="137"/>
      <c r="L83" s="244">
        <f t="shared" si="0"/>
        <v>10451</v>
      </c>
    </row>
    <row r="84" spans="1:13" s="112" customFormat="1" ht="25.5" customHeight="1" thickBot="1">
      <c r="A84" s="110"/>
      <c r="B84" s="111"/>
      <c r="C84" s="124" t="s">
        <v>6</v>
      </c>
      <c r="D84" s="173"/>
      <c r="E84" s="181"/>
      <c r="F84" s="171">
        <f>SUM(F83)</f>
        <v>11950</v>
      </c>
      <c r="G84" s="172"/>
      <c r="H84" s="173"/>
      <c r="I84" s="138"/>
      <c r="J84" s="232">
        <f>J83</f>
        <v>1499</v>
      </c>
      <c r="K84" s="138"/>
      <c r="L84" s="245">
        <f t="shared" si="0"/>
        <v>10451</v>
      </c>
    </row>
    <row r="85" spans="1:13" s="9" customFormat="1" ht="25.5">
      <c r="A85" s="103"/>
      <c r="B85" s="276">
        <v>8</v>
      </c>
      <c r="C85" s="278" t="s">
        <v>13</v>
      </c>
      <c r="D85" s="189">
        <v>1</v>
      </c>
      <c r="E85" s="190" t="s">
        <v>169</v>
      </c>
      <c r="F85" s="191">
        <v>4500</v>
      </c>
      <c r="G85" s="192" t="s">
        <v>190</v>
      </c>
      <c r="H85" s="145">
        <v>4300</v>
      </c>
      <c r="I85" s="133" t="s">
        <v>298</v>
      </c>
      <c r="J85" s="233">
        <v>124</v>
      </c>
      <c r="K85" s="133"/>
      <c r="L85" s="246"/>
    </row>
    <row r="86" spans="1:13" s="9" customFormat="1">
      <c r="A86" s="103"/>
      <c r="B86" s="276"/>
      <c r="C86" s="278"/>
      <c r="D86" s="121" t="s">
        <v>6</v>
      </c>
      <c r="E86" s="193"/>
      <c r="F86" s="194">
        <v>4500</v>
      </c>
      <c r="G86" s="195"/>
      <c r="H86" s="161"/>
      <c r="I86" s="139"/>
      <c r="J86" s="230">
        <f>J85</f>
        <v>124</v>
      </c>
      <c r="K86" s="139"/>
      <c r="L86" s="247">
        <f t="shared" si="0"/>
        <v>4376</v>
      </c>
    </row>
    <row r="87" spans="1:13" s="9" customFormat="1" ht="29.25" customHeight="1">
      <c r="A87" s="103"/>
      <c r="B87" s="276"/>
      <c r="C87" s="278"/>
      <c r="D87" s="122">
        <v>2</v>
      </c>
      <c r="E87" s="196" t="s">
        <v>170</v>
      </c>
      <c r="F87" s="197">
        <v>2000</v>
      </c>
      <c r="G87" s="198">
        <v>60016</v>
      </c>
      <c r="H87" s="186">
        <v>4300</v>
      </c>
      <c r="I87" s="132"/>
      <c r="J87" s="229"/>
      <c r="K87" s="132"/>
      <c r="L87" s="241"/>
    </row>
    <row r="88" spans="1:13" s="9" customFormat="1">
      <c r="A88" s="103"/>
      <c r="B88" s="276"/>
      <c r="C88" s="278"/>
      <c r="D88" s="121" t="s">
        <v>6</v>
      </c>
      <c r="E88" s="193"/>
      <c r="F88" s="194">
        <v>2000</v>
      </c>
      <c r="G88" s="195"/>
      <c r="H88" s="161"/>
      <c r="I88" s="139"/>
      <c r="J88" s="230">
        <f>J87</f>
        <v>0</v>
      </c>
      <c r="K88" s="139"/>
      <c r="L88" s="247">
        <f t="shared" si="0"/>
        <v>2000</v>
      </c>
    </row>
    <row r="89" spans="1:13" s="9" customFormat="1">
      <c r="A89" s="103"/>
      <c r="B89" s="276"/>
      <c r="C89" s="278"/>
      <c r="D89" s="122">
        <v>3</v>
      </c>
      <c r="E89" s="196" t="s">
        <v>165</v>
      </c>
      <c r="F89" s="197">
        <v>3500</v>
      </c>
      <c r="G89" s="198">
        <v>92195</v>
      </c>
      <c r="H89" s="186">
        <v>4210</v>
      </c>
      <c r="I89" s="132"/>
      <c r="J89" s="229"/>
      <c r="K89" s="132"/>
      <c r="L89" s="241"/>
    </row>
    <row r="90" spans="1:13" s="105" customFormat="1" ht="15" thickBot="1">
      <c r="A90" s="104"/>
      <c r="B90" s="276"/>
      <c r="C90" s="278"/>
      <c r="D90" s="164" t="s">
        <v>6</v>
      </c>
      <c r="E90" s="199"/>
      <c r="F90" s="200">
        <v>3500</v>
      </c>
      <c r="G90" s="201"/>
      <c r="H90" s="161"/>
      <c r="I90" s="139"/>
      <c r="J90" s="230">
        <f>J89</f>
        <v>0</v>
      </c>
      <c r="K90" s="139"/>
      <c r="L90" s="247">
        <f t="shared" si="0"/>
        <v>3500</v>
      </c>
    </row>
    <row r="91" spans="1:13" ht="24">
      <c r="B91" s="276"/>
      <c r="C91" s="278"/>
      <c r="D91" s="152">
        <v>4</v>
      </c>
      <c r="E91" s="202" t="s">
        <v>191</v>
      </c>
      <c r="F91" s="203">
        <v>2059</v>
      </c>
      <c r="G91" s="204">
        <v>90004</v>
      </c>
      <c r="H91" s="186">
        <v>4210</v>
      </c>
      <c r="I91" s="250" t="s">
        <v>275</v>
      </c>
      <c r="J91" s="229">
        <v>113</v>
      </c>
      <c r="K91" s="132" t="s">
        <v>276</v>
      </c>
      <c r="L91" s="241"/>
    </row>
    <row r="92" spans="1:13" ht="24">
      <c r="B92" s="276"/>
      <c r="C92" s="278"/>
      <c r="D92" s="152"/>
      <c r="E92" s="205"/>
      <c r="F92" s="206"/>
      <c r="G92" s="207"/>
      <c r="H92" s="186"/>
      <c r="I92" s="250" t="s">
        <v>279</v>
      </c>
      <c r="J92" s="229">
        <v>81.010000000000005</v>
      </c>
      <c r="K92" s="132" t="s">
        <v>280</v>
      </c>
      <c r="L92" s="241"/>
    </row>
    <row r="93" spans="1:13" ht="24">
      <c r="B93" s="276"/>
      <c r="C93" s="278"/>
      <c r="D93" s="152"/>
      <c r="E93" s="205"/>
      <c r="F93" s="206"/>
      <c r="G93" s="207"/>
      <c r="H93" s="186"/>
      <c r="I93" s="250" t="s">
        <v>285</v>
      </c>
      <c r="J93" s="229">
        <v>67.239999999999995</v>
      </c>
      <c r="K93" s="132" t="s">
        <v>216</v>
      </c>
      <c r="L93" s="241"/>
    </row>
    <row r="94" spans="1:13">
      <c r="B94" s="276"/>
      <c r="C94" s="278"/>
      <c r="D94" s="121" t="s">
        <v>6</v>
      </c>
      <c r="E94" s="193"/>
      <c r="F94" s="194">
        <f>SUM(F91)</f>
        <v>2059</v>
      </c>
      <c r="G94" s="208"/>
      <c r="H94" s="161"/>
      <c r="I94" s="139"/>
      <c r="J94" s="230">
        <f>SUM(J91:J93)</f>
        <v>261.25</v>
      </c>
      <c r="K94" s="139"/>
      <c r="L94" s="247">
        <f t="shared" si="0"/>
        <v>1797.75</v>
      </c>
    </row>
    <row r="95" spans="1:13">
      <c r="B95" s="276"/>
      <c r="C95" s="278"/>
      <c r="D95" s="127">
        <v>5</v>
      </c>
      <c r="E95" s="209" t="s">
        <v>163</v>
      </c>
      <c r="F95" s="210">
        <v>2000</v>
      </c>
      <c r="G95" s="211">
        <v>90015</v>
      </c>
      <c r="H95" s="186">
        <v>6050</v>
      </c>
      <c r="I95" s="250"/>
      <c r="J95" s="229"/>
      <c r="K95" s="134"/>
      <c r="L95" s="241"/>
      <c r="M95" s="100"/>
    </row>
    <row r="96" spans="1:13" ht="15">
      <c r="B96" s="276"/>
      <c r="C96" s="278"/>
      <c r="D96" s="121" t="s">
        <v>6</v>
      </c>
      <c r="E96" s="193"/>
      <c r="F96" s="194">
        <v>2000</v>
      </c>
      <c r="G96" s="208"/>
      <c r="H96" s="161"/>
      <c r="I96" s="139"/>
      <c r="J96" s="234">
        <f>J95</f>
        <v>0</v>
      </c>
      <c r="K96" s="135"/>
      <c r="L96" s="247">
        <f t="shared" si="0"/>
        <v>2000</v>
      </c>
      <c r="M96" s="100"/>
    </row>
    <row r="97" spans="2:13" ht="24">
      <c r="B97" s="276"/>
      <c r="C97" s="278"/>
      <c r="D97" s="128">
        <v>6</v>
      </c>
      <c r="E97" s="196" t="s">
        <v>192</v>
      </c>
      <c r="F97" s="197">
        <v>3000</v>
      </c>
      <c r="G97" s="198">
        <v>92109</v>
      </c>
      <c r="H97" s="186">
        <v>4210</v>
      </c>
      <c r="I97" s="250" t="s">
        <v>286</v>
      </c>
      <c r="J97" s="229">
        <v>2950</v>
      </c>
      <c r="K97" s="134" t="s">
        <v>287</v>
      </c>
      <c r="L97" s="241"/>
      <c r="M97" s="100"/>
    </row>
    <row r="98" spans="2:13" ht="15">
      <c r="B98" s="276"/>
      <c r="C98" s="278"/>
      <c r="D98" s="121" t="s">
        <v>6</v>
      </c>
      <c r="E98" s="193"/>
      <c r="F98" s="194">
        <v>3000</v>
      </c>
      <c r="G98" s="208"/>
      <c r="H98" s="161"/>
      <c r="I98" s="139"/>
      <c r="J98" s="234">
        <f>J97</f>
        <v>2950</v>
      </c>
      <c r="K98" s="135"/>
      <c r="L98" s="247">
        <f t="shared" ref="L98:L115" si="1">F98-J98</f>
        <v>50</v>
      </c>
      <c r="M98" s="100"/>
    </row>
    <row r="99" spans="2:13" ht="24">
      <c r="B99" s="276"/>
      <c r="C99" s="278"/>
      <c r="D99" s="129">
        <v>7</v>
      </c>
      <c r="E99" s="212" t="s">
        <v>22</v>
      </c>
      <c r="F99" s="213">
        <v>700</v>
      </c>
      <c r="G99" s="214">
        <v>92109</v>
      </c>
      <c r="H99" s="158">
        <v>4210</v>
      </c>
      <c r="I99" s="251" t="s">
        <v>277</v>
      </c>
      <c r="J99" s="236">
        <v>198</v>
      </c>
      <c r="K99" s="136" t="s">
        <v>278</v>
      </c>
      <c r="L99" s="241"/>
      <c r="M99" s="100"/>
    </row>
    <row r="100" spans="2:13" ht="11.25" customHeight="1">
      <c r="B100" s="276"/>
      <c r="C100" s="278"/>
      <c r="D100" s="121" t="s">
        <v>6</v>
      </c>
      <c r="E100" s="193"/>
      <c r="F100" s="194">
        <v>700</v>
      </c>
      <c r="G100" s="208"/>
      <c r="H100" s="161"/>
      <c r="I100" s="139"/>
      <c r="J100" s="234">
        <f>J99</f>
        <v>198</v>
      </c>
      <c r="K100" s="135"/>
      <c r="L100" s="247">
        <f t="shared" si="1"/>
        <v>502</v>
      </c>
      <c r="M100" s="100"/>
    </row>
    <row r="101" spans="2:13" ht="23.25" customHeight="1">
      <c r="B101" s="276"/>
      <c r="C101" s="278"/>
      <c r="D101" s="128">
        <v>8</v>
      </c>
      <c r="E101" s="212" t="s">
        <v>193</v>
      </c>
      <c r="F101" s="197">
        <v>4000</v>
      </c>
      <c r="G101" s="198">
        <v>92195</v>
      </c>
      <c r="H101" s="186">
        <v>4300</v>
      </c>
      <c r="I101" s="250" t="s">
        <v>288</v>
      </c>
      <c r="J101" s="229">
        <v>2000</v>
      </c>
      <c r="K101" s="134" t="s">
        <v>289</v>
      </c>
      <c r="L101" s="241"/>
      <c r="M101" s="100"/>
    </row>
    <row r="102" spans="2:13" ht="19.5" customHeight="1">
      <c r="B102" s="276"/>
      <c r="C102" s="278"/>
      <c r="D102" s="121" t="s">
        <v>6</v>
      </c>
      <c r="E102" s="193"/>
      <c r="F102" s="194">
        <v>4000</v>
      </c>
      <c r="G102" s="208"/>
      <c r="H102" s="161"/>
      <c r="I102" s="139"/>
      <c r="J102" s="234">
        <f>SUM(J101:J101)</f>
        <v>2000</v>
      </c>
      <c r="K102" s="135"/>
      <c r="L102" s="247">
        <f t="shared" si="1"/>
        <v>2000</v>
      </c>
      <c r="M102" s="100"/>
    </row>
    <row r="103" spans="2:13" ht="25.5">
      <c r="B103" s="276"/>
      <c r="C103" s="278"/>
      <c r="D103" s="128">
        <v>9</v>
      </c>
      <c r="E103" s="196" t="s">
        <v>164</v>
      </c>
      <c r="F103" s="197">
        <v>10800</v>
      </c>
      <c r="G103" s="198">
        <v>92601</v>
      </c>
      <c r="H103" s="186">
        <v>6050</v>
      </c>
      <c r="I103" s="250" t="s">
        <v>282</v>
      </c>
      <c r="J103" s="229">
        <v>6150</v>
      </c>
      <c r="K103" s="134" t="s">
        <v>281</v>
      </c>
      <c r="L103" s="241"/>
      <c r="M103" s="100"/>
    </row>
    <row r="104" spans="2:13" ht="24">
      <c r="B104" s="276"/>
      <c r="C104" s="278"/>
      <c r="D104" s="127"/>
      <c r="E104" s="209"/>
      <c r="F104" s="215"/>
      <c r="G104" s="211"/>
      <c r="H104" s="216"/>
      <c r="I104" s="252" t="s">
        <v>283</v>
      </c>
      <c r="J104" s="237">
        <v>6990</v>
      </c>
      <c r="K104" s="146" t="s">
        <v>284</v>
      </c>
      <c r="L104" s="248"/>
      <c r="M104" s="100"/>
    </row>
    <row r="105" spans="2:13" ht="14.25" customHeight="1" thickBot="1">
      <c r="B105" s="276"/>
      <c r="C105" s="278"/>
      <c r="D105" s="179" t="s">
        <v>6</v>
      </c>
      <c r="E105" s="217"/>
      <c r="F105" s="166">
        <v>10800</v>
      </c>
      <c r="G105" s="167"/>
      <c r="H105" s="168"/>
      <c r="I105" s="137"/>
      <c r="J105" s="231">
        <f>SUM(J103:J104)</f>
        <v>13140</v>
      </c>
      <c r="K105" s="137"/>
      <c r="L105" s="244">
        <f t="shared" si="1"/>
        <v>-2340</v>
      </c>
      <c r="M105" s="100"/>
    </row>
    <row r="106" spans="2:13" s="108" customFormat="1" ht="18.75" customHeight="1" thickBot="1">
      <c r="B106" s="111"/>
      <c r="C106" s="124" t="s">
        <v>6</v>
      </c>
      <c r="D106" s="170"/>
      <c r="E106" s="142"/>
      <c r="F106" s="171">
        <f>SUM(F86+F88+F90+F94+F96+F98+F100+F102+F105)</f>
        <v>32559</v>
      </c>
      <c r="G106" s="172"/>
      <c r="H106" s="173"/>
      <c r="I106" s="138"/>
      <c r="J106" s="232">
        <f>J105+J102+J100+J98+J96+J94+J90+J88+J86</f>
        <v>18673.25</v>
      </c>
      <c r="K106" s="138"/>
      <c r="L106" s="245">
        <f t="shared" si="1"/>
        <v>13885.75</v>
      </c>
      <c r="M106" s="107"/>
    </row>
    <row r="107" spans="2:13" ht="25.5">
      <c r="B107" s="276">
        <v>9</v>
      </c>
      <c r="C107" s="284" t="s">
        <v>14</v>
      </c>
      <c r="D107" s="189">
        <v>1</v>
      </c>
      <c r="E107" s="190" t="s">
        <v>194</v>
      </c>
      <c r="F107" s="191">
        <v>15000</v>
      </c>
      <c r="G107" s="218">
        <v>75412</v>
      </c>
      <c r="H107" s="145">
        <v>6060</v>
      </c>
      <c r="I107" s="133"/>
      <c r="J107" s="233"/>
      <c r="K107" s="133"/>
      <c r="L107" s="246"/>
      <c r="M107" s="100"/>
    </row>
    <row r="108" spans="2:13">
      <c r="B108" s="276"/>
      <c r="C108" s="284"/>
      <c r="D108" s="121" t="s">
        <v>6</v>
      </c>
      <c r="E108" s="193"/>
      <c r="F108" s="194">
        <v>15000</v>
      </c>
      <c r="G108" s="208"/>
      <c r="H108" s="161"/>
      <c r="I108" s="139"/>
      <c r="J108" s="230">
        <f>J107</f>
        <v>0</v>
      </c>
      <c r="K108" s="139"/>
      <c r="L108" s="247">
        <f t="shared" si="1"/>
        <v>15000</v>
      </c>
      <c r="M108" s="100"/>
    </row>
    <row r="109" spans="2:13">
      <c r="B109" s="276"/>
      <c r="C109" s="284"/>
      <c r="D109" s="122">
        <v>2</v>
      </c>
      <c r="E109" s="196" t="s">
        <v>195</v>
      </c>
      <c r="F109" s="197">
        <v>14000</v>
      </c>
      <c r="G109" s="198">
        <v>90015</v>
      </c>
      <c r="H109" s="186">
        <v>6060</v>
      </c>
      <c r="I109" s="132"/>
      <c r="J109" s="229"/>
      <c r="K109" s="132"/>
      <c r="L109" s="241"/>
    </row>
    <row r="110" spans="2:13">
      <c r="B110" s="276"/>
      <c r="C110" s="284"/>
      <c r="D110" s="121" t="s">
        <v>6</v>
      </c>
      <c r="E110" s="193"/>
      <c r="F110" s="194">
        <v>14000</v>
      </c>
      <c r="G110" s="208"/>
      <c r="H110" s="161"/>
      <c r="I110" s="139"/>
      <c r="J110" s="230">
        <f>J109</f>
        <v>0</v>
      </c>
      <c r="K110" s="139"/>
      <c r="L110" s="247">
        <f t="shared" si="1"/>
        <v>14000</v>
      </c>
    </row>
    <row r="111" spans="2:13" ht="24">
      <c r="B111" s="276"/>
      <c r="C111" s="284"/>
      <c r="D111" s="128">
        <v>3</v>
      </c>
      <c r="E111" s="196" t="s">
        <v>196</v>
      </c>
      <c r="F111" s="197">
        <v>4567</v>
      </c>
      <c r="G111" s="198">
        <v>92109</v>
      </c>
      <c r="H111" s="186">
        <v>4210</v>
      </c>
      <c r="I111" s="132" t="s">
        <v>291</v>
      </c>
      <c r="J111" s="229">
        <v>313</v>
      </c>
      <c r="K111" s="132" t="s">
        <v>290</v>
      </c>
      <c r="L111" s="241"/>
    </row>
    <row r="112" spans="2:13">
      <c r="B112" s="276"/>
      <c r="C112" s="284"/>
      <c r="D112" s="127"/>
      <c r="E112" s="209"/>
      <c r="F112" s="210"/>
      <c r="G112" s="211"/>
      <c r="H112" s="216"/>
      <c r="I112" s="154" t="s">
        <v>292</v>
      </c>
      <c r="J112" s="237">
        <v>888.99</v>
      </c>
      <c r="K112" s="154" t="s">
        <v>293</v>
      </c>
      <c r="L112" s="248"/>
    </row>
    <row r="113" spans="2:13">
      <c r="B113" s="276"/>
      <c r="C113" s="284"/>
      <c r="D113" s="127"/>
      <c r="E113" s="209"/>
      <c r="F113" s="210"/>
      <c r="G113" s="211"/>
      <c r="H113" s="216"/>
      <c r="I113" s="154" t="s">
        <v>294</v>
      </c>
      <c r="J113" s="237">
        <v>498.62</v>
      </c>
      <c r="K113" s="154" t="s">
        <v>295</v>
      </c>
      <c r="L113" s="248"/>
    </row>
    <row r="114" spans="2:13">
      <c r="B114" s="276"/>
      <c r="C114" s="284"/>
      <c r="D114" s="127"/>
      <c r="E114" s="209"/>
      <c r="F114" s="210"/>
      <c r="G114" s="211"/>
      <c r="H114" s="216"/>
      <c r="I114" s="154" t="s">
        <v>296</v>
      </c>
      <c r="J114" s="237">
        <v>458.16</v>
      </c>
      <c r="K114" s="154" t="s">
        <v>297</v>
      </c>
      <c r="L114" s="248"/>
    </row>
    <row r="115" spans="2:13" ht="15" thickBot="1">
      <c r="B115" s="276"/>
      <c r="C115" s="284"/>
      <c r="D115" s="179" t="s">
        <v>6</v>
      </c>
      <c r="E115" s="219"/>
      <c r="F115" s="220">
        <v>4567</v>
      </c>
      <c r="G115" s="221"/>
      <c r="H115" s="168"/>
      <c r="I115" s="137"/>
      <c r="J115" s="231">
        <f>SUM(J111:J114)</f>
        <v>2158.77</v>
      </c>
      <c r="K115" s="137"/>
      <c r="L115" s="244">
        <f t="shared" si="1"/>
        <v>2408.23</v>
      </c>
    </row>
    <row r="116" spans="2:13" s="108" customFormat="1" ht="15.75" customHeight="1" thickBot="1">
      <c r="B116" s="111"/>
      <c r="C116" s="124" t="s">
        <v>6</v>
      </c>
      <c r="D116" s="170"/>
      <c r="E116" s="142"/>
      <c r="F116" s="171">
        <f>SUM(F108+F110+F115)</f>
        <v>33567</v>
      </c>
      <c r="G116" s="172"/>
      <c r="H116" s="173"/>
      <c r="I116" s="138"/>
      <c r="J116" s="232">
        <f>J115+J110+J108</f>
        <v>2158.77</v>
      </c>
      <c r="K116" s="138"/>
      <c r="L116" s="245">
        <f>F116-J116</f>
        <v>31408.23</v>
      </c>
    </row>
    <row r="117" spans="2:13" ht="23.25" customHeight="1">
      <c r="B117" s="281">
        <v>10</v>
      </c>
      <c r="C117" s="285" t="s">
        <v>15</v>
      </c>
      <c r="D117" s="123">
        <v>1</v>
      </c>
      <c r="E117" s="190" t="s">
        <v>171</v>
      </c>
      <c r="F117" s="191">
        <v>13827</v>
      </c>
      <c r="G117" s="218">
        <v>60016</v>
      </c>
      <c r="H117" s="145">
        <v>4210</v>
      </c>
      <c r="I117" s="133"/>
      <c r="J117" s="233"/>
      <c r="K117" s="133"/>
      <c r="L117" s="246"/>
    </row>
    <row r="118" spans="2:13">
      <c r="B118" s="282"/>
      <c r="C118" s="285"/>
      <c r="D118" s="121" t="s">
        <v>6</v>
      </c>
      <c r="E118" s="193"/>
      <c r="F118" s="194">
        <f>SUM(F117)</f>
        <v>13827</v>
      </c>
      <c r="G118" s="208"/>
      <c r="H118" s="161"/>
      <c r="I118" s="139"/>
      <c r="J118" s="230">
        <f>J117</f>
        <v>0</v>
      </c>
      <c r="K118" s="139"/>
      <c r="L118" s="247">
        <f>F118-J118</f>
        <v>13827</v>
      </c>
    </row>
    <row r="119" spans="2:13">
      <c r="B119" s="282"/>
      <c r="C119" s="285"/>
      <c r="D119" s="122">
        <v>2</v>
      </c>
      <c r="E119" s="196" t="s">
        <v>197</v>
      </c>
      <c r="F119" s="197">
        <v>1740</v>
      </c>
      <c r="G119" s="198">
        <v>63003</v>
      </c>
      <c r="H119" s="186">
        <v>4210</v>
      </c>
      <c r="I119" s="132"/>
      <c r="J119" s="229"/>
      <c r="K119" s="132"/>
      <c r="L119" s="241"/>
    </row>
    <row r="120" spans="2:13">
      <c r="B120" s="282"/>
      <c r="C120" s="285"/>
      <c r="D120" s="121" t="s">
        <v>6</v>
      </c>
      <c r="E120" s="193"/>
      <c r="F120" s="194">
        <f>SUM(F119)</f>
        <v>1740</v>
      </c>
      <c r="G120" s="208"/>
      <c r="H120" s="161"/>
      <c r="I120" s="139"/>
      <c r="J120" s="230">
        <f>J119</f>
        <v>0</v>
      </c>
      <c r="K120" s="139"/>
      <c r="L120" s="247">
        <f>F120-J120</f>
        <v>1740</v>
      </c>
    </row>
    <row r="121" spans="2:13">
      <c r="B121" s="150"/>
      <c r="C121" s="285"/>
      <c r="D121" s="129">
        <v>3</v>
      </c>
      <c r="E121" s="212" t="s">
        <v>198</v>
      </c>
      <c r="F121" s="213">
        <v>15000</v>
      </c>
      <c r="G121" s="214">
        <v>80101</v>
      </c>
      <c r="H121" s="158">
        <v>4300</v>
      </c>
      <c r="I121" s="140" t="s">
        <v>271</v>
      </c>
      <c r="J121" s="238">
        <v>10045</v>
      </c>
      <c r="K121" s="140" t="s">
        <v>270</v>
      </c>
      <c r="L121" s="241"/>
      <c r="M121" s="100"/>
    </row>
    <row r="122" spans="2:13">
      <c r="B122" s="150"/>
      <c r="C122" s="285"/>
      <c r="D122" s="121" t="s">
        <v>6</v>
      </c>
      <c r="E122" s="222"/>
      <c r="F122" s="194">
        <f>SUM(F121)</f>
        <v>15000</v>
      </c>
      <c r="G122" s="223"/>
      <c r="H122" s="224"/>
      <c r="I122" s="141"/>
      <c r="J122" s="230">
        <f>J121</f>
        <v>10045</v>
      </c>
      <c r="K122" s="141"/>
      <c r="L122" s="247">
        <f>F122-J122</f>
        <v>4955</v>
      </c>
      <c r="M122" s="100"/>
    </row>
    <row r="123" spans="2:13">
      <c r="B123" s="150"/>
      <c r="C123" s="285"/>
      <c r="D123" s="147">
        <v>4</v>
      </c>
      <c r="E123" s="212" t="s">
        <v>199</v>
      </c>
      <c r="F123" s="213">
        <v>3000</v>
      </c>
      <c r="G123" s="214">
        <v>90015</v>
      </c>
      <c r="H123" s="158">
        <v>6015</v>
      </c>
      <c r="I123" s="140"/>
      <c r="J123" s="238"/>
      <c r="K123" s="140"/>
      <c r="L123" s="241"/>
      <c r="M123" s="100"/>
    </row>
    <row r="124" spans="2:13" ht="15.75" thickBot="1">
      <c r="B124" s="150"/>
      <c r="C124" s="285"/>
      <c r="D124" s="225" t="s">
        <v>6</v>
      </c>
      <c r="E124" s="226"/>
      <c r="F124" s="220">
        <v>3000</v>
      </c>
      <c r="G124" s="221"/>
      <c r="H124" s="168"/>
      <c r="I124" s="137"/>
      <c r="J124" s="231">
        <f>J123</f>
        <v>0</v>
      </c>
      <c r="K124" s="137"/>
      <c r="L124" s="244">
        <f>F124-J124</f>
        <v>3000</v>
      </c>
      <c r="M124" s="100"/>
    </row>
    <row r="125" spans="2:13" s="108" customFormat="1" ht="15" customHeight="1" thickBot="1">
      <c r="B125" s="113"/>
      <c r="C125" s="227" t="s">
        <v>6</v>
      </c>
      <c r="D125" s="170"/>
      <c r="E125" s="227"/>
      <c r="F125" s="171">
        <f>SUM(F118+F120+F122+F124)</f>
        <v>33567</v>
      </c>
      <c r="G125" s="172"/>
      <c r="H125" s="170"/>
      <c r="I125" s="228"/>
      <c r="J125" s="239">
        <f>J124+J122+J120+J118</f>
        <v>10045</v>
      </c>
      <c r="K125" s="142"/>
      <c r="L125" s="245">
        <f>F125-J125</f>
        <v>23522</v>
      </c>
    </row>
    <row r="126" spans="2:13" ht="31.5" customHeight="1" thickBot="1">
      <c r="B126" s="151"/>
      <c r="C126" s="114" t="s">
        <v>16</v>
      </c>
      <c r="D126" s="130"/>
      <c r="E126" s="115"/>
      <c r="F126" s="116">
        <f>SUM(F18+F32+F45+F50+F74+F81+F84+F106+F116+F125)</f>
        <v>216875</v>
      </c>
      <c r="G126" s="117"/>
      <c r="H126" s="118"/>
      <c r="I126" s="119"/>
      <c r="J126" s="240">
        <f>J125+J116++J106+J84+J81+J74+J50+J45+J32+J18</f>
        <v>67271.590000000011</v>
      </c>
      <c r="K126" s="120"/>
      <c r="L126" s="249">
        <f>L125+L116+L106+L84+L81+L74+L50+L45+L32+L18</f>
        <v>149603.41</v>
      </c>
    </row>
    <row r="128" spans="2:13">
      <c r="F128" s="1"/>
    </row>
    <row r="129" spans="3:4">
      <c r="C129" s="9"/>
      <c r="D129" s="9"/>
    </row>
  </sheetData>
  <mergeCells count="30">
    <mergeCell ref="B2:C2"/>
    <mergeCell ref="F4:F5"/>
    <mergeCell ref="E4:E5"/>
    <mergeCell ref="C4:C5"/>
    <mergeCell ref="B4:B5"/>
    <mergeCell ref="B3:H3"/>
    <mergeCell ref="G4:H4"/>
    <mergeCell ref="B117:B120"/>
    <mergeCell ref="B51:B73"/>
    <mergeCell ref="C51:C73"/>
    <mergeCell ref="B75:B80"/>
    <mergeCell ref="C75:C80"/>
    <mergeCell ref="B82:B83"/>
    <mergeCell ref="C82:C83"/>
    <mergeCell ref="B85:B105"/>
    <mergeCell ref="C85:C105"/>
    <mergeCell ref="B107:B115"/>
    <mergeCell ref="C107:C115"/>
    <mergeCell ref="C117:C124"/>
    <mergeCell ref="J4:J5"/>
    <mergeCell ref="L4:L5"/>
    <mergeCell ref="D4:D5"/>
    <mergeCell ref="B46:B49"/>
    <mergeCell ref="C46:C49"/>
    <mergeCell ref="B6:B17"/>
    <mergeCell ref="C6:C17"/>
    <mergeCell ref="B18:B31"/>
    <mergeCell ref="C19:C31"/>
    <mergeCell ref="B33:B44"/>
    <mergeCell ref="C33:C44"/>
  </mergeCells>
  <pageMargins left="0.70866141732283472" right="0.30625000000000002" top="0.11811023622047245" bottom="0.74803149606299213" header="0.31496062992125984" footer="0.31496062992125984"/>
  <pageSetup paperSize="9" scale="98" orientation="landscape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B45"/>
  <sheetViews>
    <sheetView workbookViewId="0">
      <selection activeCell="A2" sqref="A2:B45"/>
    </sheetView>
  </sheetViews>
  <sheetFormatPr defaultRowHeight="14.25"/>
  <sheetData>
    <row r="2" spans="1:2">
      <c r="A2" s="47">
        <v>60016</v>
      </c>
      <c r="B2" s="44">
        <v>4300</v>
      </c>
    </row>
    <row r="3" spans="1:2">
      <c r="A3" s="48">
        <v>92605</v>
      </c>
      <c r="B3" s="44">
        <v>4300</v>
      </c>
    </row>
    <row r="4" spans="1:2">
      <c r="A4" s="48">
        <v>75412</v>
      </c>
      <c r="B4" s="44">
        <v>4210</v>
      </c>
    </row>
    <row r="5" spans="1:2">
      <c r="A5" s="48">
        <v>60016</v>
      </c>
      <c r="B5" s="44">
        <v>6050</v>
      </c>
    </row>
    <row r="6" spans="1:2">
      <c r="A6" s="48">
        <v>60016</v>
      </c>
      <c r="B6" s="44">
        <v>4300</v>
      </c>
    </row>
    <row r="7" spans="1:2">
      <c r="A7" s="48">
        <v>92195</v>
      </c>
      <c r="B7" s="44">
        <v>4300</v>
      </c>
    </row>
    <row r="8" spans="1:2">
      <c r="A8" s="48">
        <v>92109</v>
      </c>
      <c r="B8" s="44">
        <v>4210</v>
      </c>
    </row>
    <row r="9" spans="1:2" ht="15" thickBot="1">
      <c r="A9" s="49">
        <v>60016</v>
      </c>
      <c r="B9" s="45">
        <v>4300</v>
      </c>
    </row>
    <row r="10" spans="1:2" ht="15" thickBot="1">
      <c r="A10" s="58"/>
      <c r="B10" s="59"/>
    </row>
    <row r="11" spans="1:2">
      <c r="A11" s="47">
        <v>92605</v>
      </c>
      <c r="B11" s="43">
        <v>4210</v>
      </c>
    </row>
    <row r="12" spans="1:2">
      <c r="A12" s="48">
        <v>92109</v>
      </c>
      <c r="B12" s="53">
        <v>4210</v>
      </c>
    </row>
    <row r="13" spans="1:2">
      <c r="A13" s="48">
        <v>92109</v>
      </c>
      <c r="B13" s="53">
        <v>4210</v>
      </c>
    </row>
    <row r="14" spans="1:2">
      <c r="A14" s="50">
        <v>60016</v>
      </c>
      <c r="B14" s="53">
        <v>4300</v>
      </c>
    </row>
    <row r="15" spans="1:2">
      <c r="A15" s="50">
        <v>60016</v>
      </c>
      <c r="B15" s="53">
        <v>4300</v>
      </c>
    </row>
    <row r="16" spans="1:2">
      <c r="A16" s="48">
        <v>60016</v>
      </c>
      <c r="B16" s="44">
        <v>4210</v>
      </c>
    </row>
    <row r="17" spans="1:2">
      <c r="A17" s="48">
        <v>60016</v>
      </c>
      <c r="B17" s="44">
        <v>4210</v>
      </c>
    </row>
    <row r="18" spans="1:2" ht="15" thickBot="1">
      <c r="A18" s="49">
        <v>60016</v>
      </c>
      <c r="B18" s="45">
        <v>4210</v>
      </c>
    </row>
    <row r="19" spans="1:2" ht="15" thickBot="1">
      <c r="A19" s="58"/>
      <c r="B19" s="59"/>
    </row>
    <row r="20" spans="1:2">
      <c r="A20" s="47">
        <v>60016</v>
      </c>
      <c r="B20" s="43">
        <v>4300</v>
      </c>
    </row>
    <row r="21" spans="1:2">
      <c r="A21" s="48">
        <v>92605</v>
      </c>
      <c r="B21" s="44">
        <v>4300</v>
      </c>
    </row>
    <row r="22" spans="1:2">
      <c r="A22" s="48">
        <v>75412</v>
      </c>
      <c r="B22" s="44">
        <v>4210</v>
      </c>
    </row>
    <row r="23" spans="1:2">
      <c r="A23" s="48">
        <v>92195</v>
      </c>
      <c r="B23" s="44">
        <v>4300</v>
      </c>
    </row>
    <row r="24" spans="1:2">
      <c r="A24" s="48">
        <v>92109</v>
      </c>
      <c r="B24" s="44">
        <v>4210</v>
      </c>
    </row>
    <row r="25" spans="1:2">
      <c r="A25" s="48">
        <v>60016</v>
      </c>
      <c r="B25" s="44">
        <v>4300</v>
      </c>
    </row>
    <row r="26" spans="1:2" ht="15" thickBot="1">
      <c r="A26" s="49">
        <v>92109</v>
      </c>
      <c r="B26" s="45">
        <v>4210</v>
      </c>
    </row>
    <row r="27" spans="1:2" ht="15" thickBot="1">
      <c r="A27" s="58"/>
      <c r="B27" s="59"/>
    </row>
    <row r="28" spans="1:2">
      <c r="A28" s="47">
        <v>60016</v>
      </c>
      <c r="B28" s="43">
        <v>6050</v>
      </c>
    </row>
    <row r="29" spans="1:2">
      <c r="A29" s="48">
        <v>92109</v>
      </c>
      <c r="B29" s="44">
        <v>4270</v>
      </c>
    </row>
    <row r="30" spans="1:2" ht="15" thickBot="1">
      <c r="A30" s="49">
        <v>75412</v>
      </c>
      <c r="B30" s="45">
        <v>4210</v>
      </c>
    </row>
    <row r="31" spans="1:2" ht="15" thickBot="1">
      <c r="A31" s="58"/>
      <c r="B31" s="59"/>
    </row>
    <row r="32" spans="1:2">
      <c r="A32" s="47">
        <v>60016</v>
      </c>
      <c r="B32" s="43">
        <v>6050</v>
      </c>
    </row>
    <row r="33" spans="1:2">
      <c r="A33" s="48">
        <v>92109</v>
      </c>
      <c r="B33" s="44">
        <v>4210</v>
      </c>
    </row>
    <row r="34" spans="1:2">
      <c r="A34" s="48">
        <v>92605</v>
      </c>
      <c r="B34" s="44">
        <v>4300</v>
      </c>
    </row>
    <row r="35" spans="1:2">
      <c r="A35" s="48">
        <v>92109</v>
      </c>
      <c r="B35" s="44">
        <v>4210</v>
      </c>
    </row>
    <row r="36" spans="1:2">
      <c r="A36" s="48">
        <v>60016</v>
      </c>
      <c r="B36" s="44">
        <v>4300</v>
      </c>
    </row>
    <row r="37" spans="1:2">
      <c r="A37" s="48">
        <v>60016</v>
      </c>
      <c r="B37" s="44">
        <v>4300</v>
      </c>
    </row>
    <row r="38" spans="1:2">
      <c r="A38" s="48">
        <v>92195</v>
      </c>
      <c r="B38" s="44">
        <v>4210</v>
      </c>
    </row>
    <row r="39" spans="1:2">
      <c r="A39" s="48">
        <v>92109</v>
      </c>
      <c r="B39" s="44">
        <v>4210</v>
      </c>
    </row>
    <row r="40" spans="1:2">
      <c r="A40" s="48">
        <v>75412</v>
      </c>
      <c r="B40" s="44">
        <v>4210</v>
      </c>
    </row>
    <row r="41" spans="1:2">
      <c r="A41" s="48">
        <v>75412</v>
      </c>
      <c r="B41" s="44">
        <v>4210</v>
      </c>
    </row>
    <row r="42" spans="1:2">
      <c r="A42" s="48">
        <v>75412</v>
      </c>
      <c r="B42" s="44">
        <v>4300</v>
      </c>
    </row>
    <row r="43" spans="1:2" ht="15" thickBot="1">
      <c r="A43" s="49">
        <v>60016</v>
      </c>
      <c r="B43" s="45">
        <v>4300</v>
      </c>
    </row>
    <row r="44" spans="1:2" ht="15" thickBot="1">
      <c r="A44" s="73"/>
      <c r="B44" s="74"/>
    </row>
    <row r="45" spans="1:2">
      <c r="A45" s="47">
        <v>75412</v>
      </c>
      <c r="B45" s="43">
        <v>4300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Arkusz1</vt:lpstr>
      <vt:lpstr>suma </vt:lpstr>
      <vt:lpstr>wersja do obiegu wewn</vt:lpstr>
      <vt:lpstr>Arkusz2</vt:lpstr>
      <vt:lpstr>'wersja do obiegu wewn'!Obszar_wydruku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Skarbnik</cp:lastModifiedBy>
  <cp:lastPrinted>2017-09-01T12:01:20Z</cp:lastPrinted>
  <dcterms:created xsi:type="dcterms:W3CDTF">2016-01-05T07:02:56Z</dcterms:created>
  <dcterms:modified xsi:type="dcterms:W3CDTF">2017-09-01T12:06:49Z</dcterms:modified>
</cp:coreProperties>
</file>